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90" windowWidth="12510" windowHeight="9465" tabRatio="860" firstSheet="1" activeTab="1"/>
  </bookViews>
  <sheets>
    <sheet name="КБ" sheetId="1" r:id="rId1"/>
    <sheet name="РБ" sheetId="2" r:id="rId2"/>
  </sheets>
  <definedNames>
    <definedName name="_xlnm._FilterDatabase" localSheetId="0" hidden="1">'КБ'!$A$5:$E$115</definedName>
    <definedName name="_xlnm._FilterDatabase" localSheetId="1" hidden="1">'РБ'!$A$5:$E$117</definedName>
    <definedName name="_xlnm.Print_Titles" localSheetId="0">'КБ'!$4:$4</definedName>
    <definedName name="_xlnm.Print_Titles" localSheetId="1">'РБ'!$4:$4</definedName>
    <definedName name="_xlnm.Print_Area" localSheetId="1">'РБ'!$A$1:$E$120</definedName>
  </definedNames>
  <calcPr fullCalcOnLoad="1" fullPrecision="0"/>
</workbook>
</file>

<file path=xl/sharedStrings.xml><?xml version="1.0" encoding="utf-8"?>
<sst xmlns="http://schemas.openxmlformats.org/spreadsheetml/2006/main" count="451" uniqueCount="259">
  <si>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</si>
  <si>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</si>
  <si>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</si>
  <si>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</si>
  <si>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</si>
  <si>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</si>
  <si>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</si>
  <si>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</si>
  <si>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</si>
  <si>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</si>
  <si>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</si>
  <si>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</si>
  <si>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</si>
  <si>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</si>
  <si>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</si>
  <si>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</si>
  <si>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</si>
  <si>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</si>
  <si>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</si>
  <si>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</si>
  <si>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</si>
  <si>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</si>
  <si>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</si>
  <si>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</si>
  <si>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</si>
  <si>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</si>
  <si>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</si>
  <si>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</si>
  <si>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</si>
  <si>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</si>
  <si>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</si>
  <si>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</si>
  <si>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</si>
  <si>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</si>
  <si>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</si>
  <si>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</si>
  <si>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</si>
  <si>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</si>
  <si>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</si>
  <si>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</si>
  <si>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</si>
  <si>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</si>
  <si>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</si>
  <si>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</si>
  <si>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</si>
  <si>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</si>
  <si>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</si>
  <si>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</si>
  <si>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</si>
  <si>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</si>
  <si>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</si>
  <si>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</si>
  <si>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</si>
  <si>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</si>
  <si>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</si>
  <si>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</si>
  <si>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</si>
  <si>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</si>
  <si>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</si>
  <si>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</si>
  <si>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</si>
  <si>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</si>
  <si>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</si>
  <si>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</si>
  <si>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</si>
  <si>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</si>
  <si>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</si>
  <si>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</si>
  <si>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</si>
  <si>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</si>
  <si>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</si>
  <si>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</si>
  <si>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</si>
  <si>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</si>
  <si>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</si>
  <si>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</si>
  <si>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</si>
  <si>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</si>
  <si>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</si>
  <si>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</si>
  <si>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</si>
  <si>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</si>
  <si>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</si>
  <si>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</si>
  <si>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</si>
  <si>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</si>
  <si>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</si>
  <si>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</si>
  <si>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</si>
  <si>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</si>
  <si>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</si>
  <si>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</si>
  <si>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</si>
  <si>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</si>
  <si>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</si>
  <si>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</si>
  <si>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</si>
  <si>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</si>
  <si>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</si>
  <si>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</si>
  <si>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</si>
  <si>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</si>
  <si>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</si>
  <si>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</si>
  <si>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</si>
  <si>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</si>
  <si>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</si>
  <si>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</si>
  <si>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</si>
  <si>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</si>
  <si>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</si>
  <si>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</si>
  <si>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</si>
  <si>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</si>
  <si>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</si>
  <si>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</si>
  <si>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</si>
  <si>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</si>
  <si>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</si>
  <si>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</si>
  <si>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</si>
  <si>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</si>
  <si>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</si>
  <si>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</si>
  <si>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</si>
  <si>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</si>
  <si>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</si>
  <si>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</si>
  <si>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</si>
  <si>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</si>
  <si>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</si>
  <si>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 нарушения законодательства РФ о размещении заказов на поставки товаров, выполнение работ,оказание услуг для нужд муниципальных районов</t>
  </si>
  <si>
    <t>000 1 16 33000 05 0000 140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</si>
  <si>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</si>
  <si>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</si>
  <si>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</si>
  <si>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</si>
  <si>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</si>
  <si>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</si>
  <si>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</si>
  <si>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</si>
  <si>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</si>
  <si>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</si>
  <si>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</si>
  <si>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</si>
  <si>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</si>
  <si>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</si>
  <si>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</si>
  <si>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</si>
  <si>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</si>
  <si>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</si>
  <si>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</si>
  <si>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</si>
  <si>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</si>
  <si>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</si>
  <si>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</si>
  <si>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</si>
  <si>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</si>
  <si>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</si>
  <si>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</si>
  <si>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</si>
  <si>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</si>
  <si>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</si>
  <si>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</si>
  <si>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</si>
  <si>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</si>
  <si>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</si>
  <si>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</si>
  <si>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</si>
  <si>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</si>
  <si>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</si>
  <si>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</si>
  <si>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</si>
  <si>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</si>
  <si>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</si>
  <si>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</si>
  <si>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</si>
  <si>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</si>
  <si>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</si>
  <si>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</si>
  <si>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</si>
  <si>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</si>
  <si>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</si>
  <si>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</si>
  <si>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</si>
  <si>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</si>
  <si>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</si>
  <si>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</si>
  <si>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</si>
  <si>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</si>
  <si>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</si>
  <si>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</si>
  <si>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</si>
  <si>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</si>
  <si>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</si>
  <si>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</si>
  <si>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</si>
  <si>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</si>
  <si>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</si>
  <si>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</si>
  <si>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</si>
  <si>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</si>
  <si>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</si>
  <si>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</si>
  <si>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</si>
  <si>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</si>
  <si>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</si>
  <si>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</si>
  <si>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</si>
  <si>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</si>
  <si>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</si>
  <si>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000 1 16 33000 00 0000 140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</si>
  <si>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</si>
  <si>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</si>
  <si>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</si>
  <si>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</si>
  <si>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</si>
  <si>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</si>
  <si>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</si>
  <si>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</si>
  <si>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</si>
  <si>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</si>
  <si>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</si>
  <si>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</si>
  <si>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</si>
  <si>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000 1 16 42000 01 0000 140</t>
  </si>
  <si>
    <t>Денежные взыскания (штрафы) за нарушение условий договоров (соглашений) о предоставлении бюджетных кредитов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</si>
  <si>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</si>
  <si>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</si>
  <si>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</si>
  <si>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</si>
  <si>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</si>
  <si>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</si>
  <si>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</si>
  <si>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</si>
  <si>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</si>
  <si>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</si>
  <si>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</si>
  <si>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</si>
  <si>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</si>
  <si>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</si>
  <si>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</si>
  <si>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</si>
  <si>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</si>
  <si>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</si>
  <si>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</si>
  <si>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</si>
  <si>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</si>
  <si>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</si>
  <si>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</si>
  <si>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</si>
  <si>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</si>
  <si>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</si>
  <si>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</si>
  <si>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</si>
  <si>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</si>
  <si>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</si>
  <si>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</si>
  <si>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на 01.06.2014г.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</si>
</sst>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2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1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166" fontId="2" fillId="0" borderId="0" xfId="0" applyNumberFormat="1" applyFont="1" applyAlignment="1" applyProtection="1">
      <alignment vertical="top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167" fontId="2" fillId="33" borderId="11" xfId="0" applyNumberFormat="1" applyFont="1" applyFill="1" applyBorder="1" applyAlignment="1" applyProtection="1">
      <alignment horizontal="center" vertical="top" wrapText="1"/>
      <protection/>
    </xf>
    <xf numFmtId="166" fontId="4" fillId="35" borderId="11" xfId="0" applyNumberFormat="1" applyFont="1" applyFill="1" applyBorder="1" applyAlignment="1" applyProtection="1">
      <alignment horizontal="center" vertical="center" wrapText="1"/>
      <protection/>
    </xf>
    <xf numFmtId="166" fontId="4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6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166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166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166" fontId="4" fillId="36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21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49" fontId="4" fillId="36" borderId="15" xfId="0" applyNumberFormat="1" applyFont="1" applyFill="1" applyBorder="1" applyAlignment="1" applyProtection="1">
      <alignment horizontal="center" vertical="center" wrapText="1"/>
      <protection/>
    </xf>
    <xf numFmtId="49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4" fillId="36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4" borderId="10" xfId="60" applyNumberFormat="1" applyFont="1" applyFill="1" applyBorder="1" applyAlignment="1" applyProtection="1">
      <alignment horizontal="center" vertical="center" wrapText="1"/>
      <protection/>
    </xf>
    <xf numFmtId="172" fontId="2" fillId="33" borderId="25" xfId="60" applyNumberFormat="1" applyFont="1" applyFill="1" applyBorder="1" applyAlignment="1" applyProtection="1">
      <alignment horizontal="center" vertical="center" wrapText="1"/>
      <protection/>
    </xf>
    <xf numFmtId="172" fontId="4" fillId="34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Border="1" applyAlignment="1" applyProtection="1">
      <alignment horizontal="center" vertical="center" wrapText="1"/>
      <protection/>
    </xf>
    <xf numFmtId="172" fontId="2" fillId="33" borderId="26" xfId="60" applyNumberFormat="1" applyFont="1" applyFill="1" applyBorder="1" applyAlignment="1" applyProtection="1">
      <alignment horizontal="center" vertical="center" wrapText="1"/>
      <protection/>
    </xf>
    <xf numFmtId="172" fontId="2" fillId="33" borderId="19" xfId="60" applyNumberFormat="1" applyFont="1" applyFill="1" applyBorder="1" applyAlignment="1" applyProtection="1">
      <alignment horizontal="center" vertical="center" wrapText="1"/>
      <protection/>
    </xf>
    <xf numFmtId="172" fontId="4" fillId="36" borderId="11" xfId="60" applyNumberFormat="1" applyFont="1" applyFill="1" applyBorder="1" applyAlignment="1" applyProtection="1">
      <alignment horizontal="center" vertical="center" wrapText="1"/>
      <protection/>
    </xf>
    <xf numFmtId="172" fontId="3" fillId="33" borderId="14" xfId="6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5" borderId="11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1" xfId="60" applyNumberFormat="1" applyFont="1" applyFill="1" applyBorder="1" applyAlignment="1" applyProtection="1">
      <alignment horizontal="center" vertical="center" wrapText="1"/>
      <protection locked="0"/>
    </xf>
    <xf numFmtId="172" fontId="2" fillId="33" borderId="21" xfId="60" applyNumberFormat="1" applyFont="1" applyFill="1" applyBorder="1" applyAlignment="1" applyProtection="1">
      <alignment horizontal="center" vertical="center" wrapText="1"/>
      <protection locked="0"/>
    </xf>
    <xf numFmtId="172" fontId="4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166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166" fontId="4" fillId="36" borderId="27" xfId="0" applyNumberFormat="1" applyFont="1" applyFill="1" applyBorder="1" applyAlignment="1" applyProtection="1">
      <alignment horizontal="center" vertical="center" wrapText="1"/>
      <protection/>
    </xf>
    <xf numFmtId="172" fontId="10" fillId="33" borderId="10" xfId="60" applyNumberFormat="1" applyFont="1" applyFill="1" applyBorder="1" applyAlignment="1" applyProtection="1">
      <alignment horizontal="center" vertical="center" wrapText="1"/>
      <protection/>
    </xf>
    <xf numFmtId="172" fontId="9" fillId="33" borderId="10" xfId="60" applyNumberFormat="1" applyFont="1" applyFill="1" applyBorder="1" applyAlignment="1" applyProtection="1">
      <alignment horizontal="center" vertical="center" wrapText="1"/>
      <protection/>
    </xf>
    <xf numFmtId="166" fontId="11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66" fontId="4" fillId="37" borderId="19" xfId="0" applyNumberFormat="1" applyFont="1" applyFill="1" applyBorder="1" applyAlignment="1" applyProtection="1">
      <alignment horizontal="center" vertical="center" wrapText="1"/>
      <protection/>
    </xf>
    <xf numFmtId="166" fontId="2" fillId="33" borderId="19" xfId="0" applyNumberFormat="1" applyFont="1" applyFill="1" applyBorder="1" applyAlignment="1" applyProtection="1">
      <alignment horizontal="center" vertical="center" wrapText="1"/>
      <protection/>
    </xf>
    <xf numFmtId="49" fontId="4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7" xfId="0" applyNumberFormat="1" applyFont="1" applyFill="1" applyBorder="1" applyAlignment="1" applyProtection="1">
      <alignment horizontal="right" vertical="center"/>
      <protection locked="0"/>
    </xf>
    <xf numFmtId="0" fontId="48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17" xfId="0" applyNumberFormat="1" applyFont="1" applyFill="1" applyBorder="1" applyAlignment="1" applyProtection="1">
      <alignment horizontal="right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2" fillId="38" borderId="21" xfId="6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8"/>
  <sheetViews>
    <sheetView showZeros="0" view="pageBreakPreview" zoomScale="80" zoomScaleNormal="90" zoomScaleSheetLayoutView="80" zoomScalePageLayoutView="0" workbookViewId="0" topLeftCell="A1">
      <pane ySplit="5" topLeftCell="A72" activePane="bottomLeft" state="frozen"/>
      <selection pane="topLeft" activeCell="N30" sqref="N30"/>
      <selection pane="bottomLeft" activeCell="E94" sqref="E94"/>
    </sheetView>
  </sheetViews>
  <sheetFormatPr defaultColWidth="9.00390625" defaultRowHeight="12.75"/>
  <cols>
    <col min="1" max="1" width="29.875" style="5" customWidth="1"/>
    <col min="2" max="2" width="54.625" style="5" customWidth="1"/>
    <col min="3" max="3" width="15.25390625" style="5" customWidth="1"/>
    <col min="4" max="5" width="14.125" style="5" customWidth="1"/>
    <col min="6" max="16384" width="9.125" style="5" customWidth="1"/>
  </cols>
  <sheetData>
    <row r="1" spans="1:5" ht="20.25">
      <c r="A1" s="111" t="s">
        <v>223</v>
      </c>
      <c r="B1" s="111"/>
      <c r="C1" s="111"/>
      <c r="D1" s="111"/>
      <c r="E1" s="111"/>
    </row>
    <row r="2" spans="1:5" ht="18.75">
      <c r="A2" s="110" t="s">
        <v>258</v>
      </c>
      <c r="B2" s="110"/>
      <c r="C2" s="110"/>
      <c r="D2" s="110"/>
      <c r="E2" s="110"/>
    </row>
    <row r="3" spans="1:5" ht="16.5" thickBot="1">
      <c r="A3" s="6"/>
      <c r="B3" s="7"/>
      <c r="C3" s="8"/>
      <c r="D3" s="9"/>
      <c r="E3" s="9"/>
    </row>
    <row r="4" spans="1:5" ht="79.5" thickBot="1">
      <c r="A4" s="11" t="s">
        <v>200</v>
      </c>
      <c r="B4" s="12" t="s">
        <v>199</v>
      </c>
      <c r="C4" s="13" t="s">
        <v>221</v>
      </c>
      <c r="D4" s="14" t="s">
        <v>198</v>
      </c>
      <c r="E4" s="15" t="s">
        <v>197</v>
      </c>
    </row>
    <row r="5" spans="1:5" ht="16.5" thickBot="1">
      <c r="A5" s="16">
        <v>1</v>
      </c>
      <c r="B5" s="17">
        <v>2</v>
      </c>
      <c r="C5" s="18" t="s">
        <v>2</v>
      </c>
      <c r="D5" s="19">
        <v>5</v>
      </c>
      <c r="E5" s="20">
        <v>6</v>
      </c>
    </row>
    <row r="6" spans="1:5" ht="16.5" thickBot="1">
      <c r="A6" s="99"/>
      <c r="B6" s="48" t="s">
        <v>196</v>
      </c>
      <c r="C6" s="100"/>
      <c r="D6" s="101"/>
      <c r="E6" s="103"/>
    </row>
    <row r="7" spans="1:5" ht="16.5" thickBot="1">
      <c r="A7" s="49" t="s">
        <v>195</v>
      </c>
      <c r="B7" s="50" t="s">
        <v>194</v>
      </c>
      <c r="C7" s="82">
        <f>C8+C24</f>
        <v>553231</v>
      </c>
      <c r="D7" s="82">
        <f>D8+D24</f>
        <v>239366.1</v>
      </c>
      <c r="E7" s="21">
        <f aca="true" t="shared" si="0" ref="E7:E23">IF(C7&gt;0,D7/C7*100,0)</f>
        <v>43.3</v>
      </c>
    </row>
    <row r="8" spans="1:5" ht="16.5" thickBot="1">
      <c r="A8" s="102"/>
      <c r="B8" s="52" t="s">
        <v>193</v>
      </c>
      <c r="C8" s="2">
        <f>C9+C12+C16+C19+C23+C11</f>
        <v>480098.4</v>
      </c>
      <c r="D8" s="2">
        <f>D9+D12+D16+D19+D23+D11</f>
        <v>192522.4</v>
      </c>
      <c r="E8" s="22">
        <f t="shared" si="0"/>
        <v>40.1</v>
      </c>
    </row>
    <row r="9" spans="1:5" ht="15.75">
      <c r="A9" s="53" t="s">
        <v>192</v>
      </c>
      <c r="B9" s="54" t="s">
        <v>191</v>
      </c>
      <c r="C9" s="83">
        <f>C10</f>
        <v>317890.3</v>
      </c>
      <c r="D9" s="83">
        <f>D10</f>
        <v>125500.3</v>
      </c>
      <c r="E9" s="23">
        <f t="shared" si="0"/>
        <v>39.5</v>
      </c>
    </row>
    <row r="10" spans="1:5" s="27" customFormat="1" ht="15.75">
      <c r="A10" s="55" t="s">
        <v>190</v>
      </c>
      <c r="B10" s="56" t="s">
        <v>189</v>
      </c>
      <c r="C10" s="104">
        <v>317890.3</v>
      </c>
      <c r="D10" s="104">
        <v>125500.3</v>
      </c>
      <c r="E10" s="26">
        <f t="shared" si="0"/>
        <v>39.5</v>
      </c>
    </row>
    <row r="11" spans="1:5" s="27" customFormat="1" ht="15.75">
      <c r="A11" s="57" t="s">
        <v>253</v>
      </c>
      <c r="B11" s="58" t="s">
        <v>251</v>
      </c>
      <c r="C11" s="104">
        <v>25396.1</v>
      </c>
      <c r="D11" s="104">
        <v>7939.3</v>
      </c>
      <c r="E11" s="26">
        <f t="shared" si="0"/>
        <v>31.3</v>
      </c>
    </row>
    <row r="12" spans="1:5" s="27" customFormat="1" ht="15.75">
      <c r="A12" s="57" t="s">
        <v>188</v>
      </c>
      <c r="B12" s="58" t="s">
        <v>187</v>
      </c>
      <c r="C12" s="105">
        <f>SUM(C13:C14)+C15</f>
        <v>23576.6</v>
      </c>
      <c r="D12" s="105">
        <f>D13+D14+D15</f>
        <v>11374.8</v>
      </c>
      <c r="E12" s="26">
        <f t="shared" si="0"/>
        <v>48.2</v>
      </c>
    </row>
    <row r="13" spans="1:5" s="27" customFormat="1" ht="31.5">
      <c r="A13" s="55" t="s">
        <v>237</v>
      </c>
      <c r="B13" s="56" t="s">
        <v>185</v>
      </c>
      <c r="C13" s="104">
        <v>21925.7</v>
      </c>
      <c r="D13" s="104">
        <v>10708.2</v>
      </c>
      <c r="E13" s="26">
        <f t="shared" si="0"/>
        <v>48.8</v>
      </c>
    </row>
    <row r="14" spans="1:5" s="27" customFormat="1" ht="15.75">
      <c r="A14" s="55" t="s">
        <v>238</v>
      </c>
      <c r="B14" s="56" t="s">
        <v>183</v>
      </c>
      <c r="C14" s="104">
        <v>515.5</v>
      </c>
      <c r="D14" s="104">
        <v>351.6</v>
      </c>
      <c r="E14" s="26">
        <f t="shared" si="0"/>
        <v>68.2</v>
      </c>
    </row>
    <row r="15" spans="1:5" s="27" customFormat="1" ht="31.5">
      <c r="A15" s="55" t="s">
        <v>239</v>
      </c>
      <c r="B15" s="56" t="s">
        <v>240</v>
      </c>
      <c r="C15" s="104">
        <v>1135.4</v>
      </c>
      <c r="D15" s="104">
        <v>315</v>
      </c>
      <c r="E15" s="26">
        <f t="shared" si="0"/>
        <v>27.7</v>
      </c>
    </row>
    <row r="16" spans="1:5" s="27" customFormat="1" ht="15.75">
      <c r="A16" s="57" t="s">
        <v>182</v>
      </c>
      <c r="B16" s="58" t="s">
        <v>181</v>
      </c>
      <c r="C16" s="105">
        <f>SUM(C17:C18)</f>
        <v>108675.6</v>
      </c>
      <c r="D16" s="105">
        <f>D17+D18</f>
        <v>45420.8</v>
      </c>
      <c r="E16" s="26">
        <f t="shared" si="0"/>
        <v>41.8</v>
      </c>
    </row>
    <row r="17" spans="1:5" s="27" customFormat="1" ht="15.75">
      <c r="A17" s="55" t="s">
        <v>180</v>
      </c>
      <c r="B17" s="56" t="s">
        <v>179</v>
      </c>
      <c r="C17" s="104">
        <v>10494.2</v>
      </c>
      <c r="D17" s="104">
        <v>1985.9</v>
      </c>
      <c r="E17" s="26">
        <f t="shared" si="0"/>
        <v>18.9</v>
      </c>
    </row>
    <row r="18" spans="1:5" s="27" customFormat="1" ht="15.75">
      <c r="A18" s="55" t="s">
        <v>178</v>
      </c>
      <c r="B18" s="56" t="s">
        <v>177</v>
      </c>
      <c r="C18" s="104">
        <v>98181.4</v>
      </c>
      <c r="D18" s="104">
        <v>43434.9</v>
      </c>
      <c r="E18" s="26">
        <f t="shared" si="0"/>
        <v>44.2</v>
      </c>
    </row>
    <row r="19" spans="1:5" s="27" customFormat="1" ht="15.75">
      <c r="A19" s="57" t="s">
        <v>176</v>
      </c>
      <c r="B19" s="58" t="s">
        <v>175</v>
      </c>
      <c r="C19" s="105">
        <f>SUM(C20:C22)</f>
        <v>4559.8</v>
      </c>
      <c r="D19" s="105">
        <f>D20+D21+D22</f>
        <v>2297.7</v>
      </c>
      <c r="E19" s="26">
        <f t="shared" si="0"/>
        <v>50.4</v>
      </c>
    </row>
    <row r="20" spans="1:5" s="27" customFormat="1" ht="47.25">
      <c r="A20" s="55" t="s">
        <v>174</v>
      </c>
      <c r="B20" s="56" t="s">
        <v>173</v>
      </c>
      <c r="C20" s="104">
        <v>4385.7</v>
      </c>
      <c r="D20" s="104">
        <v>2232.9</v>
      </c>
      <c r="E20" s="26">
        <f t="shared" si="0"/>
        <v>50.9</v>
      </c>
    </row>
    <row r="21" spans="1:5" s="27" customFormat="1" ht="63">
      <c r="A21" s="55" t="s">
        <v>172</v>
      </c>
      <c r="B21" s="56" t="s">
        <v>227</v>
      </c>
      <c r="C21" s="104">
        <v>108.1</v>
      </c>
      <c r="D21" s="104">
        <v>22.8</v>
      </c>
      <c r="E21" s="26">
        <f t="shared" si="0"/>
        <v>21.1</v>
      </c>
    </row>
    <row r="22" spans="1:5" s="27" customFormat="1" ht="47.25">
      <c r="A22" s="55" t="s">
        <v>171</v>
      </c>
      <c r="B22" s="56" t="s">
        <v>170</v>
      </c>
      <c r="C22" s="104">
        <v>66</v>
      </c>
      <c r="D22" s="104">
        <v>42</v>
      </c>
      <c r="E22" s="26">
        <f t="shared" si="0"/>
        <v>63.6</v>
      </c>
    </row>
    <row r="23" spans="1:5" s="27" customFormat="1" ht="32.25" thickBot="1">
      <c r="A23" s="57" t="s">
        <v>169</v>
      </c>
      <c r="B23" s="58" t="s">
        <v>168</v>
      </c>
      <c r="C23" s="105"/>
      <c r="D23" s="105">
        <v>-10.5</v>
      </c>
      <c r="E23" s="26">
        <f t="shared" si="0"/>
        <v>0</v>
      </c>
    </row>
    <row r="24" spans="1:5" ht="16.5" thickBot="1">
      <c r="A24" s="51"/>
      <c r="B24" s="52" t="s">
        <v>167</v>
      </c>
      <c r="C24" s="2">
        <f>C25+C33+C34+C35+C38+C48</f>
        <v>73132.6</v>
      </c>
      <c r="D24" s="2">
        <f>D25+D33+D34+D35+D38+D48</f>
        <v>46843.7</v>
      </c>
      <c r="E24" s="22">
        <f aca="true" t="shared" si="1" ref="E24:E40">IF(C24&gt;0,D24/C24*100,0)</f>
        <v>64.1</v>
      </c>
    </row>
    <row r="25" spans="1:5" ht="63">
      <c r="A25" s="53" t="s">
        <v>166</v>
      </c>
      <c r="B25" s="54" t="s">
        <v>231</v>
      </c>
      <c r="C25" s="83">
        <f>SUM(C26:C32)</f>
        <v>22033.1</v>
      </c>
      <c r="D25" s="83">
        <f>SUM(D26:D32)</f>
        <v>13750.5</v>
      </c>
      <c r="E25" s="23">
        <f t="shared" si="1"/>
        <v>62.4</v>
      </c>
    </row>
    <row r="26" spans="1:5" ht="63">
      <c r="A26" s="59" t="s">
        <v>164</v>
      </c>
      <c r="B26" s="60" t="s">
        <v>163</v>
      </c>
      <c r="C26" s="84">
        <v>23</v>
      </c>
      <c r="D26" s="84"/>
      <c r="E26" s="29">
        <f t="shared" si="1"/>
        <v>0</v>
      </c>
    </row>
    <row r="27" spans="1:5" ht="47.25">
      <c r="A27" s="59" t="s">
        <v>233</v>
      </c>
      <c r="B27" s="60" t="s">
        <v>234</v>
      </c>
      <c r="C27" s="84"/>
      <c r="D27" s="106"/>
      <c r="E27" s="29">
        <f t="shared" si="1"/>
        <v>0</v>
      </c>
    </row>
    <row r="28" spans="1:5" s="27" customFormat="1" ht="78.75">
      <c r="A28" s="55" t="s">
        <v>232</v>
      </c>
      <c r="B28" s="56" t="s">
        <v>161</v>
      </c>
      <c r="C28" s="104">
        <v>12000</v>
      </c>
      <c r="D28" s="104">
        <v>8468.9</v>
      </c>
      <c r="E28" s="26">
        <f t="shared" si="1"/>
        <v>70.6</v>
      </c>
    </row>
    <row r="29" spans="1:5" s="27" customFormat="1" ht="110.25">
      <c r="A29" s="55" t="s">
        <v>160</v>
      </c>
      <c r="B29" s="56" t="s">
        <v>159</v>
      </c>
      <c r="C29" s="104"/>
      <c r="D29" s="104">
        <v>213.2</v>
      </c>
      <c r="E29" s="26">
        <f t="shared" si="1"/>
        <v>0</v>
      </c>
    </row>
    <row r="30" spans="1:5" s="27" customFormat="1" ht="94.5">
      <c r="A30" s="55" t="s">
        <v>158</v>
      </c>
      <c r="B30" s="56" t="s">
        <v>157</v>
      </c>
      <c r="C30" s="104">
        <v>9297.6</v>
      </c>
      <c r="D30" s="104">
        <v>4879.3</v>
      </c>
      <c r="E30" s="26">
        <f t="shared" si="1"/>
        <v>52.5</v>
      </c>
    </row>
    <row r="31" spans="1:5" s="27" customFormat="1" ht="31.5">
      <c r="A31" s="55" t="s">
        <v>156</v>
      </c>
      <c r="B31" s="56" t="s">
        <v>155</v>
      </c>
      <c r="C31" s="104">
        <v>236</v>
      </c>
      <c r="D31" s="104"/>
      <c r="E31" s="26">
        <f t="shared" si="1"/>
        <v>0</v>
      </c>
    </row>
    <row r="32" spans="1:5" s="27" customFormat="1" ht="94.5">
      <c r="A32" s="55" t="s">
        <v>154</v>
      </c>
      <c r="B32" s="56" t="s">
        <v>153</v>
      </c>
      <c r="C32" s="104">
        <v>476.5</v>
      </c>
      <c r="D32" s="104">
        <v>189.1</v>
      </c>
      <c r="E32" s="26">
        <f t="shared" si="1"/>
        <v>39.7</v>
      </c>
    </row>
    <row r="33" spans="1:5" s="27" customFormat="1" ht="31.5">
      <c r="A33" s="57" t="s">
        <v>152</v>
      </c>
      <c r="B33" s="58" t="s">
        <v>151</v>
      </c>
      <c r="C33" s="105">
        <v>3633.6</v>
      </c>
      <c r="D33" s="105">
        <v>2189.2</v>
      </c>
      <c r="E33" s="26">
        <f t="shared" si="1"/>
        <v>60.2</v>
      </c>
    </row>
    <row r="34" spans="1:5" s="27" customFormat="1" ht="31.5">
      <c r="A34" s="57" t="s">
        <v>150</v>
      </c>
      <c r="B34" s="58" t="s">
        <v>149</v>
      </c>
      <c r="C34" s="105"/>
      <c r="D34" s="105">
        <v>1.1</v>
      </c>
      <c r="E34" s="26">
        <f t="shared" si="1"/>
        <v>0</v>
      </c>
    </row>
    <row r="35" spans="1:5" s="27" customFormat="1" ht="31.5">
      <c r="A35" s="57" t="s">
        <v>148</v>
      </c>
      <c r="B35" s="58" t="s">
        <v>147</v>
      </c>
      <c r="C35" s="105">
        <f>SUM(C36:C37)</f>
        <v>43231.9</v>
      </c>
      <c r="D35" s="105">
        <f>SUM(D36:D37)</f>
        <v>29847.7</v>
      </c>
      <c r="E35" s="26">
        <f t="shared" si="1"/>
        <v>69</v>
      </c>
    </row>
    <row r="36" spans="1:5" s="27" customFormat="1" ht="94.5">
      <c r="A36" s="55" t="s">
        <v>146</v>
      </c>
      <c r="B36" s="56" t="s">
        <v>145</v>
      </c>
      <c r="C36" s="104">
        <v>18131.9</v>
      </c>
      <c r="D36" s="104">
        <v>15749.1</v>
      </c>
      <c r="E36" s="26">
        <f t="shared" si="1"/>
        <v>86.9</v>
      </c>
    </row>
    <row r="37" spans="1:5" s="27" customFormat="1" ht="78.75">
      <c r="A37" s="55" t="s">
        <v>144</v>
      </c>
      <c r="B37" s="56" t="s">
        <v>143</v>
      </c>
      <c r="C37" s="104">
        <v>25100</v>
      </c>
      <c r="D37" s="104">
        <v>14098.6</v>
      </c>
      <c r="E37" s="26">
        <f t="shared" si="1"/>
        <v>56.2</v>
      </c>
    </row>
    <row r="38" spans="1:5" s="27" customFormat="1" ht="31.5">
      <c r="A38" s="57" t="s">
        <v>142</v>
      </c>
      <c r="B38" s="58" t="s">
        <v>141</v>
      </c>
      <c r="C38" s="105">
        <f>SUM(C39:C47)</f>
        <v>3992</v>
      </c>
      <c r="D38" s="105">
        <f>SUM(D39:D47)</f>
        <v>979.8</v>
      </c>
      <c r="E38" s="26">
        <f t="shared" si="1"/>
        <v>24.5</v>
      </c>
    </row>
    <row r="39" spans="1:5" s="27" customFormat="1" ht="126">
      <c r="A39" s="55" t="s">
        <v>140</v>
      </c>
      <c r="B39" s="56" t="s">
        <v>224</v>
      </c>
      <c r="C39" s="104">
        <v>0.5</v>
      </c>
      <c r="D39" s="104">
        <v>0.7</v>
      </c>
      <c r="E39" s="26">
        <f t="shared" si="1"/>
        <v>140</v>
      </c>
    </row>
    <row r="40" spans="1:5" s="27" customFormat="1" ht="78.75">
      <c r="A40" s="55" t="s">
        <v>245</v>
      </c>
      <c r="B40" s="56" t="s">
        <v>246</v>
      </c>
      <c r="C40" s="104">
        <v>22</v>
      </c>
      <c r="D40" s="104">
        <v>42.5</v>
      </c>
      <c r="E40" s="26">
        <f t="shared" si="1"/>
        <v>193.2</v>
      </c>
    </row>
    <row r="41" spans="1:5" s="27" customFormat="1" ht="110.25">
      <c r="A41" s="55" t="s">
        <v>138</v>
      </c>
      <c r="B41" s="56" t="s">
        <v>137</v>
      </c>
      <c r="C41" s="104">
        <v>832</v>
      </c>
      <c r="D41" s="104">
        <v>182.7</v>
      </c>
      <c r="E41" s="26">
        <f aca="true" t="shared" si="2" ref="E41:E57">IF(C41&gt;0,D41/C41*100,0)</f>
        <v>22</v>
      </c>
    </row>
    <row r="42" spans="1:5" s="27" customFormat="1" ht="63">
      <c r="A42" s="55" t="s">
        <v>136</v>
      </c>
      <c r="B42" s="56" t="s">
        <v>135</v>
      </c>
      <c r="C42" s="104"/>
      <c r="D42" s="104"/>
      <c r="E42" s="26">
        <f t="shared" si="2"/>
        <v>0</v>
      </c>
    </row>
    <row r="43" spans="1:5" s="27" customFormat="1" ht="31.5">
      <c r="A43" s="55" t="s">
        <v>134</v>
      </c>
      <c r="B43" s="56" t="s">
        <v>133</v>
      </c>
      <c r="C43" s="104"/>
      <c r="D43" s="104"/>
      <c r="E43" s="26">
        <f t="shared" si="2"/>
        <v>0</v>
      </c>
    </row>
    <row r="44" spans="1:5" s="27" customFormat="1" ht="63">
      <c r="A44" s="55" t="s">
        <v>132</v>
      </c>
      <c r="B44" s="56" t="s">
        <v>131</v>
      </c>
      <c r="C44" s="104"/>
      <c r="D44" s="104">
        <v>0.1</v>
      </c>
      <c r="E44" s="26">
        <f t="shared" si="2"/>
        <v>0</v>
      </c>
    </row>
    <row r="45" spans="1:5" s="27" customFormat="1" ht="78.75">
      <c r="A45" s="55" t="s">
        <v>130</v>
      </c>
      <c r="B45" s="56" t="s">
        <v>129</v>
      </c>
      <c r="C45" s="104"/>
      <c r="D45" s="104">
        <v>31.8</v>
      </c>
      <c r="E45" s="26">
        <f t="shared" si="2"/>
        <v>0</v>
      </c>
    </row>
    <row r="46" spans="1:5" s="27" customFormat="1" ht="47.25">
      <c r="A46" s="55" t="s">
        <v>247</v>
      </c>
      <c r="B46" s="56" t="s">
        <v>248</v>
      </c>
      <c r="C46" s="104"/>
      <c r="D46" s="104">
        <v>18.5</v>
      </c>
      <c r="E46" s="26">
        <f t="shared" si="2"/>
        <v>0</v>
      </c>
    </row>
    <row r="47" spans="1:5" s="27" customFormat="1" ht="63">
      <c r="A47" s="55" t="s">
        <v>128</v>
      </c>
      <c r="B47" s="56" t="s">
        <v>127</v>
      </c>
      <c r="C47" s="104">
        <v>3137.5</v>
      </c>
      <c r="D47" s="104">
        <v>703.5</v>
      </c>
      <c r="E47" s="26">
        <f t="shared" si="2"/>
        <v>22.4</v>
      </c>
    </row>
    <row r="48" spans="1:5" ht="15.75">
      <c r="A48" s="61" t="s">
        <v>126</v>
      </c>
      <c r="B48" s="62" t="s">
        <v>125</v>
      </c>
      <c r="C48" s="4">
        <f>C49+C50</f>
        <v>242</v>
      </c>
      <c r="D48" s="4">
        <f>D49+D50</f>
        <v>75.4</v>
      </c>
      <c r="E48" s="32">
        <f t="shared" si="2"/>
        <v>31.2</v>
      </c>
    </row>
    <row r="49" spans="1:5" ht="15.75">
      <c r="A49" s="63" t="s">
        <v>124</v>
      </c>
      <c r="B49" s="64" t="s">
        <v>123</v>
      </c>
      <c r="C49" s="4"/>
      <c r="D49" s="107">
        <v>7.1</v>
      </c>
      <c r="E49" s="32">
        <f t="shared" si="2"/>
        <v>0</v>
      </c>
    </row>
    <row r="50" spans="1:5" ht="15.75">
      <c r="A50" s="63" t="s">
        <v>122</v>
      </c>
      <c r="B50" s="65" t="s">
        <v>121</v>
      </c>
      <c r="C50" s="1">
        <v>242</v>
      </c>
      <c r="D50" s="1">
        <v>68.3</v>
      </c>
      <c r="E50" s="29">
        <f t="shared" si="2"/>
        <v>28.2</v>
      </c>
    </row>
    <row r="51" spans="1:5" ht="15.75">
      <c r="A51" s="61" t="s">
        <v>120</v>
      </c>
      <c r="B51" s="62" t="s">
        <v>119</v>
      </c>
      <c r="C51" s="4">
        <f>C52+C57+C59</f>
        <v>924627.8</v>
      </c>
      <c r="D51" s="4">
        <f>D52+D57+D59+D58</f>
        <v>421867.4</v>
      </c>
      <c r="E51" s="32">
        <f t="shared" si="2"/>
        <v>45.6</v>
      </c>
    </row>
    <row r="52" spans="1:5" ht="31.5">
      <c r="A52" s="59" t="s">
        <v>118</v>
      </c>
      <c r="B52" s="65" t="s">
        <v>117</v>
      </c>
      <c r="C52" s="3">
        <f>SUM(C53:C56)</f>
        <v>923070.5</v>
      </c>
      <c r="D52" s="3">
        <f>SUM(D53:D56)</f>
        <v>422746</v>
      </c>
      <c r="E52" s="29">
        <f t="shared" si="2"/>
        <v>45.8</v>
      </c>
    </row>
    <row r="53" spans="1:5" ht="31.5">
      <c r="A53" s="59" t="s">
        <v>116</v>
      </c>
      <c r="B53" s="65" t="s">
        <v>115</v>
      </c>
      <c r="C53" s="1">
        <v>30034.3</v>
      </c>
      <c r="D53" s="1">
        <v>11888.7</v>
      </c>
      <c r="E53" s="29">
        <f t="shared" si="2"/>
        <v>39.6</v>
      </c>
    </row>
    <row r="54" spans="1:5" ht="47.25">
      <c r="A54" s="59" t="s">
        <v>114</v>
      </c>
      <c r="B54" s="65" t="s">
        <v>113</v>
      </c>
      <c r="C54" s="1">
        <v>270889.3</v>
      </c>
      <c r="D54" s="1">
        <v>75151.8</v>
      </c>
      <c r="E54" s="29">
        <f t="shared" si="2"/>
        <v>27.7</v>
      </c>
    </row>
    <row r="55" spans="1:5" ht="31.5">
      <c r="A55" s="59" t="s">
        <v>112</v>
      </c>
      <c r="B55" s="65" t="s">
        <v>111</v>
      </c>
      <c r="C55" s="1">
        <v>620709.8</v>
      </c>
      <c r="D55" s="1">
        <v>334268.4</v>
      </c>
      <c r="E55" s="29">
        <f t="shared" si="2"/>
        <v>53.9</v>
      </c>
    </row>
    <row r="56" spans="1:5" ht="15.75">
      <c r="A56" s="59" t="s">
        <v>110</v>
      </c>
      <c r="B56" s="65" t="s">
        <v>109</v>
      </c>
      <c r="C56" s="1">
        <v>1437.1</v>
      </c>
      <c r="D56" s="1">
        <v>1437.1</v>
      </c>
      <c r="E56" s="29">
        <f t="shared" si="2"/>
        <v>100</v>
      </c>
    </row>
    <row r="57" spans="1:5" ht="15.75">
      <c r="A57" s="66" t="s">
        <v>108</v>
      </c>
      <c r="B57" s="67" t="s">
        <v>107</v>
      </c>
      <c r="C57" s="3">
        <v>3449</v>
      </c>
      <c r="D57" s="3">
        <v>1012.1</v>
      </c>
      <c r="E57" s="29">
        <f t="shared" si="2"/>
        <v>29.3</v>
      </c>
    </row>
    <row r="58" spans="1:5" ht="94.5">
      <c r="A58" s="95" t="s">
        <v>230</v>
      </c>
      <c r="B58" s="96" t="s">
        <v>244</v>
      </c>
      <c r="C58" s="108"/>
      <c r="D58" s="108"/>
      <c r="E58" s="97">
        <f>IF(C58&gt;0,D58/C58*100,0)</f>
        <v>0</v>
      </c>
    </row>
    <row r="59" spans="1:5" ht="31.5">
      <c r="A59" s="95" t="s">
        <v>106</v>
      </c>
      <c r="B59" s="96" t="s">
        <v>105</v>
      </c>
      <c r="C59" s="108">
        <v>-1891.7</v>
      </c>
      <c r="D59" s="108">
        <v>-1890.7</v>
      </c>
      <c r="E59" s="97">
        <f>IF(C59&gt;0,D59/C59*100,0)</f>
        <v>0</v>
      </c>
    </row>
    <row r="60" spans="1:5" ht="15.75">
      <c r="A60" s="68" t="s">
        <v>104</v>
      </c>
      <c r="B60" s="69" t="s">
        <v>103</v>
      </c>
      <c r="C60" s="85">
        <f>C7+C51</f>
        <v>1477858.8</v>
      </c>
      <c r="D60" s="85">
        <f>D7+D51</f>
        <v>661233.5</v>
      </c>
      <c r="E60" s="34">
        <f aca="true" t="shared" si="3" ref="E60:E92">IF(C60&gt;0,D60/C60*100,0)</f>
        <v>44.7</v>
      </c>
    </row>
    <row r="61" spans="1:5" ht="15.75">
      <c r="A61" s="35"/>
      <c r="B61" s="36"/>
      <c r="C61" s="109"/>
      <c r="D61" s="109"/>
      <c r="E61" s="29">
        <f t="shared" si="3"/>
        <v>0</v>
      </c>
    </row>
    <row r="62" spans="1:5" ht="15.75">
      <c r="A62" s="37"/>
      <c r="B62" s="38" t="s">
        <v>102</v>
      </c>
      <c r="C62" s="70"/>
      <c r="D62" s="70"/>
      <c r="E62" s="29">
        <f t="shared" si="3"/>
        <v>0</v>
      </c>
    </row>
    <row r="63" spans="1:5" ht="15.75">
      <c r="A63" s="30" t="s">
        <v>101</v>
      </c>
      <c r="B63" s="31" t="s">
        <v>100</v>
      </c>
      <c r="C63" s="71">
        <f>SUM(C64:C71)</f>
        <v>122151.6</v>
      </c>
      <c r="D63" s="71">
        <f>SUM(D64:D71)</f>
        <v>48898.8</v>
      </c>
      <c r="E63" s="32">
        <f t="shared" si="3"/>
        <v>40</v>
      </c>
    </row>
    <row r="64" spans="1:5" ht="31.5">
      <c r="A64" s="28" t="s">
        <v>99</v>
      </c>
      <c r="B64" s="33" t="s">
        <v>98</v>
      </c>
      <c r="C64" s="72">
        <v>3085.7</v>
      </c>
      <c r="D64" s="70">
        <v>1186.71</v>
      </c>
      <c r="E64" s="29">
        <f t="shared" si="3"/>
        <v>38.5</v>
      </c>
    </row>
    <row r="65" spans="1:5" ht="63">
      <c r="A65" s="28" t="s">
        <v>97</v>
      </c>
      <c r="B65" s="33" t="s">
        <v>96</v>
      </c>
      <c r="C65" s="72">
        <v>4451.99</v>
      </c>
      <c r="D65" s="70">
        <v>1887.48</v>
      </c>
      <c r="E65" s="29">
        <f t="shared" si="3"/>
        <v>42.4</v>
      </c>
    </row>
    <row r="66" spans="1:5" ht="47.25">
      <c r="A66" s="28" t="s">
        <v>95</v>
      </c>
      <c r="B66" s="33" t="s">
        <v>94</v>
      </c>
      <c r="C66" s="72">
        <v>61098.68</v>
      </c>
      <c r="D66" s="75">
        <v>24332.97</v>
      </c>
      <c r="E66" s="29">
        <f t="shared" si="3"/>
        <v>39.8</v>
      </c>
    </row>
    <row r="67" spans="1:5" ht="15.75">
      <c r="A67" s="28" t="s">
        <v>93</v>
      </c>
      <c r="B67" s="33" t="s">
        <v>92</v>
      </c>
      <c r="C67" s="72"/>
      <c r="D67" s="70">
        <v>0</v>
      </c>
      <c r="E67" s="29">
        <f t="shared" si="3"/>
        <v>0</v>
      </c>
    </row>
    <row r="68" spans="1:5" ht="47.25">
      <c r="A68" s="28" t="s">
        <v>91</v>
      </c>
      <c r="B68" s="33" t="s">
        <v>90</v>
      </c>
      <c r="C68" s="72">
        <v>8590.16</v>
      </c>
      <c r="D68" s="70">
        <v>3626.21</v>
      </c>
      <c r="E68" s="29">
        <f t="shared" si="3"/>
        <v>42.2</v>
      </c>
    </row>
    <row r="69" spans="1:5" ht="15.75">
      <c r="A69" s="28" t="s">
        <v>89</v>
      </c>
      <c r="B69" s="33" t="s">
        <v>88</v>
      </c>
      <c r="C69" s="72">
        <v>242.4</v>
      </c>
      <c r="D69" s="70">
        <v>2.4</v>
      </c>
      <c r="E69" s="29">
        <f t="shared" si="3"/>
        <v>1</v>
      </c>
    </row>
    <row r="70" spans="1:5" ht="15.75">
      <c r="A70" s="28" t="s">
        <v>87</v>
      </c>
      <c r="B70" s="33" t="s">
        <v>86</v>
      </c>
      <c r="C70" s="72">
        <v>2838.53</v>
      </c>
      <c r="D70" s="70">
        <v>0</v>
      </c>
      <c r="E70" s="29">
        <f t="shared" si="3"/>
        <v>0</v>
      </c>
    </row>
    <row r="71" spans="1:5" ht="15.75">
      <c r="A71" s="28" t="s">
        <v>85</v>
      </c>
      <c r="B71" s="33" t="s">
        <v>84</v>
      </c>
      <c r="C71" s="72">
        <v>41844.1</v>
      </c>
      <c r="D71" s="70">
        <v>17863</v>
      </c>
      <c r="E71" s="29">
        <f t="shared" si="3"/>
        <v>42.7</v>
      </c>
    </row>
    <row r="72" spans="1:5" ht="15.75">
      <c r="A72" s="30" t="s">
        <v>83</v>
      </c>
      <c r="B72" s="31" t="s">
        <v>82</v>
      </c>
      <c r="C72" s="71">
        <f>SUM(C73)</f>
        <v>1265.7</v>
      </c>
      <c r="D72" s="71">
        <f>SUM(D73)</f>
        <v>403.8</v>
      </c>
      <c r="E72" s="32">
        <f t="shared" si="3"/>
        <v>31.9</v>
      </c>
    </row>
    <row r="73" spans="1:5" ht="15.75">
      <c r="A73" s="24" t="s">
        <v>81</v>
      </c>
      <c r="B73" s="25" t="s">
        <v>80</v>
      </c>
      <c r="C73" s="72">
        <v>1265.7</v>
      </c>
      <c r="D73" s="70">
        <v>403.77</v>
      </c>
      <c r="E73" s="29">
        <f t="shared" si="3"/>
        <v>31.9</v>
      </c>
    </row>
    <row r="74" spans="1:5" ht="31.5">
      <c r="A74" s="30" t="s">
        <v>79</v>
      </c>
      <c r="B74" s="31" t="s">
        <v>78</v>
      </c>
      <c r="C74" s="71">
        <f>SUM(C75:C77)</f>
        <v>28763.4</v>
      </c>
      <c r="D74" s="71">
        <f>SUM(D75:D77)</f>
        <v>7508</v>
      </c>
      <c r="E74" s="32">
        <f t="shared" si="3"/>
        <v>26.1</v>
      </c>
    </row>
    <row r="75" spans="1:5" ht="15.75">
      <c r="A75" s="28" t="s">
        <v>77</v>
      </c>
      <c r="B75" s="33" t="s">
        <v>76</v>
      </c>
      <c r="C75" s="72"/>
      <c r="D75" s="70"/>
      <c r="E75" s="29">
        <f t="shared" si="3"/>
        <v>0</v>
      </c>
    </row>
    <row r="76" spans="1:5" ht="47.25">
      <c r="A76" s="28" t="s">
        <v>75</v>
      </c>
      <c r="B76" s="33" t="s">
        <v>74</v>
      </c>
      <c r="C76" s="72">
        <v>3201.93</v>
      </c>
      <c r="D76" s="70">
        <v>1405.87</v>
      </c>
      <c r="E76" s="29">
        <f t="shared" si="3"/>
        <v>43.9</v>
      </c>
    </row>
    <row r="77" spans="1:5" ht="15.75">
      <c r="A77" s="28" t="s">
        <v>73</v>
      </c>
      <c r="B77" s="33" t="s">
        <v>72</v>
      </c>
      <c r="C77" s="72">
        <v>25561.42</v>
      </c>
      <c r="D77" s="70">
        <v>6102.17</v>
      </c>
      <c r="E77" s="29">
        <f t="shared" si="3"/>
        <v>23.9</v>
      </c>
    </row>
    <row r="78" spans="1:5" ht="15.75">
      <c r="A78" s="30" t="s">
        <v>71</v>
      </c>
      <c r="B78" s="31" t="s">
        <v>70</v>
      </c>
      <c r="C78" s="71">
        <f>SUM(C79:C84)</f>
        <v>264139.7</v>
      </c>
      <c r="D78" s="71">
        <f>SUM(D79:D84)</f>
        <v>125773.6</v>
      </c>
      <c r="E78" s="32">
        <f t="shared" si="3"/>
        <v>47.6</v>
      </c>
    </row>
    <row r="79" spans="1:5" ht="15.75">
      <c r="A79" s="28" t="s">
        <v>69</v>
      </c>
      <c r="B79" s="33" t="s">
        <v>68</v>
      </c>
      <c r="C79" s="72">
        <v>928.5</v>
      </c>
      <c r="D79" s="70">
        <v>0</v>
      </c>
      <c r="E79" s="29">
        <f t="shared" si="3"/>
        <v>0</v>
      </c>
    </row>
    <row r="80" spans="1:5" ht="15.75">
      <c r="A80" s="28" t="s">
        <v>67</v>
      </c>
      <c r="B80" s="33" t="s">
        <v>66</v>
      </c>
      <c r="C80" s="72"/>
      <c r="D80" s="70">
        <v>0</v>
      </c>
      <c r="E80" s="29">
        <f t="shared" si="3"/>
        <v>0</v>
      </c>
    </row>
    <row r="81" spans="1:5" ht="15.75">
      <c r="A81" s="28" t="s">
        <v>65</v>
      </c>
      <c r="B81" s="33" t="s">
        <v>64</v>
      </c>
      <c r="C81" s="72">
        <v>170571.11</v>
      </c>
      <c r="D81" s="70">
        <v>109868.18</v>
      </c>
      <c r="E81" s="29">
        <f t="shared" si="3"/>
        <v>64.4</v>
      </c>
    </row>
    <row r="82" spans="1:5" ht="15.75">
      <c r="A82" s="28" t="s">
        <v>63</v>
      </c>
      <c r="B82" s="33" t="s">
        <v>62</v>
      </c>
      <c r="C82" s="72">
        <v>70333</v>
      </c>
      <c r="D82" s="70">
        <v>13304.11</v>
      </c>
      <c r="E82" s="29">
        <f t="shared" si="3"/>
        <v>18.9</v>
      </c>
    </row>
    <row r="83" spans="1:5" ht="15.75">
      <c r="A83" s="28" t="s">
        <v>254</v>
      </c>
      <c r="B83" s="33" t="s">
        <v>257</v>
      </c>
      <c r="C83" s="72">
        <v>146.4</v>
      </c>
      <c r="D83" s="70">
        <v>0</v>
      </c>
      <c r="E83" s="29">
        <f t="shared" si="3"/>
        <v>0</v>
      </c>
    </row>
    <row r="84" spans="1:5" ht="15.75">
      <c r="A84" s="28" t="s">
        <v>61</v>
      </c>
      <c r="B84" s="33" t="s">
        <v>51</v>
      </c>
      <c r="C84" s="72">
        <v>22160.65</v>
      </c>
      <c r="D84" s="70">
        <v>2601.3</v>
      </c>
      <c r="E84" s="29">
        <f t="shared" si="3"/>
        <v>11.7</v>
      </c>
    </row>
    <row r="85" spans="1:5" ht="15.75">
      <c r="A85" s="30" t="s">
        <v>60</v>
      </c>
      <c r="B85" s="31" t="s">
        <v>59</v>
      </c>
      <c r="C85" s="71">
        <f>SUM(C86:C89)</f>
        <v>209780.2</v>
      </c>
      <c r="D85" s="71">
        <f>SUM(D86:D89)</f>
        <v>32541.9</v>
      </c>
      <c r="E85" s="32">
        <f t="shared" si="3"/>
        <v>15.5</v>
      </c>
    </row>
    <row r="86" spans="1:5" ht="15.75">
      <c r="A86" s="28" t="s">
        <v>58</v>
      </c>
      <c r="B86" s="33" t="s">
        <v>57</v>
      </c>
      <c r="C86" s="72">
        <v>97396.24</v>
      </c>
      <c r="D86" s="70">
        <v>0</v>
      </c>
      <c r="E86" s="29">
        <f t="shared" si="3"/>
        <v>0</v>
      </c>
    </row>
    <row r="87" spans="1:5" ht="15.75">
      <c r="A87" s="28" t="s">
        <v>56</v>
      </c>
      <c r="B87" s="33" t="s">
        <v>55</v>
      </c>
      <c r="C87" s="70">
        <v>51517.68</v>
      </c>
      <c r="D87" s="70">
        <v>8073.46</v>
      </c>
      <c r="E87" s="29">
        <f t="shared" si="3"/>
        <v>15.7</v>
      </c>
    </row>
    <row r="88" spans="1:5" ht="15.75">
      <c r="A88" s="28" t="s">
        <v>54</v>
      </c>
      <c r="B88" s="33" t="s">
        <v>53</v>
      </c>
      <c r="C88" s="75">
        <v>54290.55</v>
      </c>
      <c r="D88" s="70">
        <v>21692.85</v>
      </c>
      <c r="E88" s="29">
        <f t="shared" si="3"/>
        <v>40</v>
      </c>
    </row>
    <row r="89" spans="1:5" ht="15.75">
      <c r="A89" s="28" t="s">
        <v>52</v>
      </c>
      <c r="B89" s="33" t="s">
        <v>51</v>
      </c>
      <c r="C89" s="74">
        <v>6575.75</v>
      </c>
      <c r="D89" s="70">
        <v>2775.6</v>
      </c>
      <c r="E89" s="29">
        <f t="shared" si="3"/>
        <v>42.2</v>
      </c>
    </row>
    <row r="90" spans="1:5" ht="15.75">
      <c r="A90" s="30" t="s">
        <v>50</v>
      </c>
      <c r="B90" s="31" t="s">
        <v>49</v>
      </c>
      <c r="C90" s="73">
        <f>SUM(C91)</f>
        <v>0</v>
      </c>
      <c r="D90" s="73">
        <f>SUM(D91)</f>
        <v>0</v>
      </c>
      <c r="E90" s="32">
        <f t="shared" si="3"/>
        <v>0</v>
      </c>
    </row>
    <row r="91" spans="1:5" ht="31.5">
      <c r="A91" s="24" t="s">
        <v>48</v>
      </c>
      <c r="B91" s="25" t="s">
        <v>47</v>
      </c>
      <c r="C91" s="74"/>
      <c r="D91" s="75"/>
      <c r="E91" s="29">
        <f t="shared" si="3"/>
        <v>0</v>
      </c>
    </row>
    <row r="92" spans="1:5" ht="15.75">
      <c r="A92" s="30" t="s">
        <v>46</v>
      </c>
      <c r="B92" s="31" t="s">
        <v>45</v>
      </c>
      <c r="C92" s="71">
        <f>SUM(C93:C97)</f>
        <v>816223.5</v>
      </c>
      <c r="D92" s="71">
        <f>SUM(D93:D97)</f>
        <v>293708</v>
      </c>
      <c r="E92" s="32">
        <f t="shared" si="3"/>
        <v>36</v>
      </c>
    </row>
    <row r="93" spans="1:5" ht="15.75">
      <c r="A93" s="28" t="s">
        <v>44</v>
      </c>
      <c r="B93" s="33" t="s">
        <v>43</v>
      </c>
      <c r="C93" s="72">
        <v>328036.7</v>
      </c>
      <c r="D93" s="70">
        <v>107740.34</v>
      </c>
      <c r="E93" s="29">
        <f aca="true" t="shared" si="4" ref="E93:E114">IF(C93&gt;0,D93/C93*100,0)</f>
        <v>32.8</v>
      </c>
    </row>
    <row r="94" spans="1:5" ht="15.75">
      <c r="A94" s="28" t="s">
        <v>42</v>
      </c>
      <c r="B94" s="33" t="s">
        <v>41</v>
      </c>
      <c r="C94" s="72">
        <v>434638.24</v>
      </c>
      <c r="D94" s="70">
        <v>168879.43</v>
      </c>
      <c r="E94" s="29">
        <f t="shared" si="4"/>
        <v>38.9</v>
      </c>
    </row>
    <row r="95" spans="1:5" ht="31.5">
      <c r="A95" s="28" t="s">
        <v>40</v>
      </c>
      <c r="B95" s="33" t="s">
        <v>39</v>
      </c>
      <c r="C95" s="72">
        <v>300</v>
      </c>
      <c r="D95" s="70">
        <v>35.36</v>
      </c>
      <c r="E95" s="29">
        <f t="shared" si="4"/>
        <v>11.8</v>
      </c>
    </row>
    <row r="96" spans="1:5" ht="15.75">
      <c r="A96" s="28" t="s">
        <v>38</v>
      </c>
      <c r="B96" s="33" t="s">
        <v>37</v>
      </c>
      <c r="C96" s="76">
        <v>10510.98</v>
      </c>
      <c r="D96" s="76">
        <v>2306.69</v>
      </c>
      <c r="E96" s="29">
        <f t="shared" si="4"/>
        <v>21.9</v>
      </c>
    </row>
    <row r="97" spans="1:5" ht="15.75">
      <c r="A97" s="28" t="s">
        <v>36</v>
      </c>
      <c r="B97" s="33" t="s">
        <v>35</v>
      </c>
      <c r="C97" s="72">
        <v>42737.6</v>
      </c>
      <c r="D97" s="70">
        <v>14746.14</v>
      </c>
      <c r="E97" s="29">
        <f t="shared" si="4"/>
        <v>34.5</v>
      </c>
    </row>
    <row r="98" spans="1:5" ht="15.75">
      <c r="A98" s="30" t="s">
        <v>34</v>
      </c>
      <c r="B98" s="31" t="s">
        <v>33</v>
      </c>
      <c r="C98" s="71">
        <f>SUM(C99:C100)</f>
        <v>77152.3</v>
      </c>
      <c r="D98" s="71">
        <f>SUM(D99:D100)</f>
        <v>30115.8</v>
      </c>
      <c r="E98" s="32">
        <f t="shared" si="4"/>
        <v>39</v>
      </c>
    </row>
    <row r="99" spans="1:5" ht="15.75">
      <c r="A99" s="28" t="s">
        <v>32</v>
      </c>
      <c r="B99" s="33" t="s">
        <v>31</v>
      </c>
      <c r="C99" s="72">
        <v>72190.1</v>
      </c>
      <c r="D99" s="70">
        <v>28008.15</v>
      </c>
      <c r="E99" s="29">
        <f t="shared" si="4"/>
        <v>38.8</v>
      </c>
    </row>
    <row r="100" spans="1:5" ht="31.5">
      <c r="A100" s="28" t="s">
        <v>30</v>
      </c>
      <c r="B100" s="33" t="s">
        <v>29</v>
      </c>
      <c r="C100" s="72">
        <v>4962.2</v>
      </c>
      <c r="D100" s="70">
        <v>2107.6</v>
      </c>
      <c r="E100" s="29">
        <f t="shared" si="4"/>
        <v>42.5</v>
      </c>
    </row>
    <row r="101" spans="1:5" ht="15.75">
      <c r="A101" s="30" t="s">
        <v>28</v>
      </c>
      <c r="B101" s="31" t="s">
        <v>27</v>
      </c>
      <c r="C101" s="71">
        <f>SUM(C102:C105)</f>
        <v>33669.6</v>
      </c>
      <c r="D101" s="71">
        <f>SUM(D102:D105)</f>
        <v>7198.2</v>
      </c>
      <c r="E101" s="32">
        <f t="shared" si="4"/>
        <v>21.4</v>
      </c>
    </row>
    <row r="102" spans="1:5" ht="15.75">
      <c r="A102" s="28" t="s">
        <v>249</v>
      </c>
      <c r="B102" s="33" t="s">
        <v>250</v>
      </c>
      <c r="C102" s="72">
        <v>4200</v>
      </c>
      <c r="D102" s="70">
        <v>1732.72</v>
      </c>
      <c r="E102" s="29">
        <f t="shared" si="4"/>
        <v>41.3</v>
      </c>
    </row>
    <row r="103" spans="1:5" ht="15.75">
      <c r="A103" s="28" t="s">
        <v>26</v>
      </c>
      <c r="B103" s="33" t="s">
        <v>25</v>
      </c>
      <c r="C103" s="72">
        <v>6135.39</v>
      </c>
      <c r="D103" s="70">
        <v>1396</v>
      </c>
      <c r="E103" s="29">
        <f t="shared" si="4"/>
        <v>22.8</v>
      </c>
    </row>
    <row r="104" spans="1:5" ht="15.75">
      <c r="A104" s="28" t="s">
        <v>24</v>
      </c>
      <c r="B104" s="33" t="s">
        <v>23</v>
      </c>
      <c r="C104" s="72">
        <v>20452.6</v>
      </c>
      <c r="D104" s="70">
        <v>3068.68</v>
      </c>
      <c r="E104" s="29">
        <f t="shared" si="4"/>
        <v>15</v>
      </c>
    </row>
    <row r="105" spans="1:5" ht="15.75">
      <c r="A105" s="39" t="s">
        <v>22</v>
      </c>
      <c r="B105" s="40" t="s">
        <v>21</v>
      </c>
      <c r="C105" s="77">
        <v>2881.6</v>
      </c>
      <c r="D105" s="78">
        <v>1000.84</v>
      </c>
      <c r="E105" s="29">
        <f t="shared" si="4"/>
        <v>34.7</v>
      </c>
    </row>
    <row r="106" spans="1:5" ht="15.75">
      <c r="A106" s="30" t="s">
        <v>20</v>
      </c>
      <c r="B106" s="31" t="s">
        <v>19</v>
      </c>
      <c r="C106" s="71">
        <f>SUM(C107)</f>
        <v>50524.9</v>
      </c>
      <c r="D106" s="71">
        <f>SUM(D107)</f>
        <v>20961.2</v>
      </c>
      <c r="E106" s="32">
        <f t="shared" si="4"/>
        <v>41.5</v>
      </c>
    </row>
    <row r="107" spans="1:5" ht="15.75">
      <c r="A107" s="24" t="s">
        <v>18</v>
      </c>
      <c r="B107" s="25" t="s">
        <v>17</v>
      </c>
      <c r="C107" s="72">
        <v>50524.9</v>
      </c>
      <c r="D107" s="70">
        <v>20961.16</v>
      </c>
      <c r="E107" s="29">
        <f t="shared" si="4"/>
        <v>41.5</v>
      </c>
    </row>
    <row r="108" spans="1:5" ht="15.75">
      <c r="A108" s="30" t="s">
        <v>16</v>
      </c>
      <c r="B108" s="31" t="s">
        <v>15</v>
      </c>
      <c r="C108" s="71">
        <f>SUM(C109:C111)</f>
        <v>2386.8</v>
      </c>
      <c r="D108" s="71">
        <f>SUM(D109:D111)</f>
        <v>1195.4</v>
      </c>
      <c r="E108" s="32">
        <f t="shared" si="4"/>
        <v>50.1</v>
      </c>
    </row>
    <row r="109" spans="1:5" ht="15.75">
      <c r="A109" s="24" t="s">
        <v>255</v>
      </c>
      <c r="B109" s="25" t="s">
        <v>256</v>
      </c>
      <c r="C109" s="72">
        <v>960</v>
      </c>
      <c r="D109" s="70">
        <v>602</v>
      </c>
      <c r="E109" s="29">
        <f t="shared" si="4"/>
        <v>62.7</v>
      </c>
    </row>
    <row r="110" spans="1:5" ht="15.75">
      <c r="A110" s="24" t="s">
        <v>14</v>
      </c>
      <c r="B110" s="25" t="s">
        <v>13</v>
      </c>
      <c r="C110" s="72">
        <v>1286.8</v>
      </c>
      <c r="D110" s="70">
        <v>453.39</v>
      </c>
      <c r="E110" s="29">
        <f t="shared" si="4"/>
        <v>35.2</v>
      </c>
    </row>
    <row r="111" spans="1:5" ht="31.5">
      <c r="A111" s="24" t="s">
        <v>12</v>
      </c>
      <c r="B111" s="25" t="s">
        <v>11</v>
      </c>
      <c r="C111" s="72">
        <v>140</v>
      </c>
      <c r="D111" s="70">
        <v>140</v>
      </c>
      <c r="E111" s="29">
        <f t="shared" si="4"/>
        <v>100</v>
      </c>
    </row>
    <row r="112" spans="1:5" ht="31.5">
      <c r="A112" s="30" t="s">
        <v>10</v>
      </c>
      <c r="B112" s="31" t="s">
        <v>9</v>
      </c>
      <c r="C112" s="71">
        <f>SUM(C113)</f>
        <v>1000</v>
      </c>
      <c r="D112" s="71">
        <f>SUM(D113)</f>
        <v>0</v>
      </c>
      <c r="E112" s="32">
        <f t="shared" si="4"/>
        <v>0</v>
      </c>
    </row>
    <row r="113" spans="1:5" ht="32.25" thickBot="1">
      <c r="A113" s="24" t="s">
        <v>8</v>
      </c>
      <c r="B113" s="25" t="s">
        <v>7</v>
      </c>
      <c r="C113" s="72">
        <v>1000</v>
      </c>
      <c r="D113" s="70"/>
      <c r="E113" s="29">
        <f t="shared" si="4"/>
        <v>0</v>
      </c>
    </row>
    <row r="114" spans="1:5" ht="16.5" thickBot="1">
      <c r="A114" s="41" t="s">
        <v>6</v>
      </c>
      <c r="B114" s="42" t="s">
        <v>5</v>
      </c>
      <c r="C114" s="79">
        <f>C63+C72+C74+C78+C85+C90+C92+C98+C101+C106+C108+C112</f>
        <v>1607057.7</v>
      </c>
      <c r="D114" s="79">
        <f>D63+D72+D74+D78+D85+D90+D92+D98+D101+D106+D108+D112</f>
        <v>568304.7</v>
      </c>
      <c r="E114" s="43">
        <f t="shared" si="4"/>
        <v>35.4</v>
      </c>
    </row>
    <row r="115" spans="1:5" ht="48" thickBot="1">
      <c r="A115" s="44" t="s">
        <v>4</v>
      </c>
      <c r="B115" s="45" t="s">
        <v>3</v>
      </c>
      <c r="C115" s="80">
        <f>SUM(C60-C114)</f>
        <v>-129198.9</v>
      </c>
      <c r="D115" s="80">
        <f>SUM(D60-D114)</f>
        <v>92928.8</v>
      </c>
      <c r="E115" s="15"/>
    </row>
    <row r="118" spans="1:5" ht="18.75">
      <c r="A118" s="46" t="s">
        <v>1</v>
      </c>
      <c r="B118" s="46"/>
      <c r="C118" s="46"/>
      <c r="D118" s="46"/>
      <c r="E118" s="86" t="s">
        <v>0</v>
      </c>
    </row>
  </sheetData>
  <sheetProtection insertRows="0"/>
  <autoFilter ref="A5:E115"/>
  <mergeCells count="2">
    <mergeCell ref="A2:E2"/>
    <mergeCell ref="A1:E1"/>
  </mergeCells>
  <printOptions/>
  <pageMargins left="0.7874015748031497" right="0" top="0.15748031496062992" bottom="0.15748031496062992" header="0.31496062992125984" footer="0.31496062992125984"/>
  <pageSetup fitToHeight="4" fitToWidth="1" horizontalDpi="600" verticalDpi="600" orientation="portrait" paperSize="9" scale="74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120"/>
  <sheetViews>
    <sheetView showZeros="0"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E94" sqref="E94"/>
      <selection pane="bottomLeft" activeCell="E94" sqref="E94"/>
    </sheetView>
  </sheetViews>
  <sheetFormatPr defaultColWidth="9.00390625" defaultRowHeight="12.75"/>
  <cols>
    <col min="1" max="1" width="32.00390625" style="5" customWidth="1"/>
    <col min="2" max="2" width="55.375" style="5" customWidth="1"/>
    <col min="3" max="3" width="16.25390625" style="5" customWidth="1"/>
    <col min="4" max="4" width="15.875" style="5" customWidth="1"/>
    <col min="5" max="5" width="14.375" style="47" customWidth="1"/>
    <col min="6" max="16384" width="9.125" style="5" customWidth="1"/>
  </cols>
  <sheetData>
    <row r="1" spans="1:5" ht="20.25">
      <c r="A1" s="112" t="s">
        <v>222</v>
      </c>
      <c r="B1" s="112"/>
      <c r="C1" s="112"/>
      <c r="D1" s="112"/>
      <c r="E1" s="112"/>
    </row>
    <row r="2" spans="1:5" ht="18.75">
      <c r="A2" s="113" t="s">
        <v>258</v>
      </c>
      <c r="B2" s="113"/>
      <c r="C2" s="113"/>
      <c r="D2" s="113"/>
      <c r="E2" s="113"/>
    </row>
    <row r="3" spans="1:5" ht="16.5" thickBot="1">
      <c r="A3" s="6"/>
      <c r="B3" s="7"/>
      <c r="C3" s="8"/>
      <c r="D3" s="9"/>
      <c r="E3" s="10"/>
    </row>
    <row r="4" spans="1:5" ht="63.75" thickBot="1">
      <c r="A4" s="11" t="s">
        <v>200</v>
      </c>
      <c r="B4" s="12" t="s">
        <v>199</v>
      </c>
      <c r="C4" s="13" t="s">
        <v>221</v>
      </c>
      <c r="D4" s="14" t="s">
        <v>198</v>
      </c>
      <c r="E4" s="15" t="s">
        <v>220</v>
      </c>
    </row>
    <row r="5" spans="1:5" ht="16.5" thickBot="1">
      <c r="A5" s="16">
        <v>1</v>
      </c>
      <c r="B5" s="17">
        <v>2</v>
      </c>
      <c r="C5" s="18" t="s">
        <v>2</v>
      </c>
      <c r="D5" s="19">
        <v>5</v>
      </c>
      <c r="E5" s="20">
        <v>6</v>
      </c>
    </row>
    <row r="6" spans="1:5" ht="16.5" thickBot="1">
      <c r="A6" s="99"/>
      <c r="B6" s="48" t="s">
        <v>196</v>
      </c>
      <c r="C6" s="100"/>
      <c r="D6" s="101"/>
      <c r="E6" s="103"/>
    </row>
    <row r="7" spans="1:5" ht="16.5" thickBot="1">
      <c r="A7" s="49" t="s">
        <v>195</v>
      </c>
      <c r="B7" s="50" t="s">
        <v>194</v>
      </c>
      <c r="C7" s="82">
        <f>C8+C22</f>
        <v>349357.5</v>
      </c>
      <c r="D7" s="82">
        <f>D8+D22</f>
        <v>152231.3</v>
      </c>
      <c r="E7" s="21">
        <f aca="true" t="shared" si="0" ref="E7:E21">IF(C7&gt;0,D7/C7*100,0)</f>
        <v>43.6</v>
      </c>
    </row>
    <row r="8" spans="1:5" ht="16.5" thickBot="1">
      <c r="A8" s="102"/>
      <c r="B8" s="52" t="s">
        <v>193</v>
      </c>
      <c r="C8" s="2">
        <f>C9+C12+C16+C18+C21+C11</f>
        <v>300401.9</v>
      </c>
      <c r="D8" s="2">
        <f>D9+D12+D16+D18+D21+D11</f>
        <v>120168.8</v>
      </c>
      <c r="E8" s="22">
        <f t="shared" si="0"/>
        <v>40</v>
      </c>
    </row>
    <row r="9" spans="1:5" ht="15.75">
      <c r="A9" s="53" t="s">
        <v>192</v>
      </c>
      <c r="B9" s="54" t="s">
        <v>191</v>
      </c>
      <c r="C9" s="83">
        <f>C10</f>
        <v>266160.8</v>
      </c>
      <c r="D9" s="83">
        <f>SUM(D10)</f>
        <v>104682.6</v>
      </c>
      <c r="E9" s="23">
        <f t="shared" si="0"/>
        <v>39.3</v>
      </c>
    </row>
    <row r="10" spans="1:5" ht="15.75">
      <c r="A10" s="59" t="s">
        <v>190</v>
      </c>
      <c r="B10" s="65" t="s">
        <v>189</v>
      </c>
      <c r="C10" s="1">
        <v>266160.8</v>
      </c>
      <c r="D10" s="1">
        <v>104682.6</v>
      </c>
      <c r="E10" s="29">
        <f t="shared" si="0"/>
        <v>39.3</v>
      </c>
    </row>
    <row r="11" spans="1:5" ht="15.75">
      <c r="A11" s="66" t="s">
        <v>252</v>
      </c>
      <c r="B11" s="67" t="s">
        <v>251</v>
      </c>
      <c r="C11" s="3">
        <v>6470.6</v>
      </c>
      <c r="D11" s="3">
        <v>2022.9</v>
      </c>
      <c r="E11" s="29">
        <f t="shared" si="0"/>
        <v>31.3</v>
      </c>
    </row>
    <row r="12" spans="1:5" ht="15.75">
      <c r="A12" s="66" t="s">
        <v>188</v>
      </c>
      <c r="B12" s="67" t="s">
        <v>187</v>
      </c>
      <c r="C12" s="3">
        <f>SUM(C13:C15)</f>
        <v>23318.8</v>
      </c>
      <c r="D12" s="3">
        <f>SUM(D13:D15)</f>
        <v>11199</v>
      </c>
      <c r="E12" s="29">
        <f t="shared" si="0"/>
        <v>48</v>
      </c>
    </row>
    <row r="13" spans="1:5" ht="31.5">
      <c r="A13" s="59" t="s">
        <v>186</v>
      </c>
      <c r="B13" s="65" t="s">
        <v>185</v>
      </c>
      <c r="C13" s="1">
        <v>21925.7</v>
      </c>
      <c r="D13" s="1">
        <v>10708.2</v>
      </c>
      <c r="E13" s="29">
        <f t="shared" si="0"/>
        <v>48.8</v>
      </c>
    </row>
    <row r="14" spans="1:5" ht="15.75">
      <c r="A14" s="59" t="s">
        <v>184</v>
      </c>
      <c r="B14" s="65" t="s">
        <v>183</v>
      </c>
      <c r="C14" s="1">
        <v>257.7</v>
      </c>
      <c r="D14" s="1">
        <v>175.8</v>
      </c>
      <c r="E14" s="29">
        <f t="shared" si="0"/>
        <v>68.2</v>
      </c>
    </row>
    <row r="15" spans="1:5" ht="31.5">
      <c r="A15" s="59" t="s">
        <v>235</v>
      </c>
      <c r="B15" s="65" t="s">
        <v>236</v>
      </c>
      <c r="C15" s="1">
        <v>1135.4</v>
      </c>
      <c r="D15" s="1">
        <v>315</v>
      </c>
      <c r="E15" s="29">
        <f t="shared" si="0"/>
        <v>27.7</v>
      </c>
    </row>
    <row r="16" spans="1:5" ht="15.75">
      <c r="A16" s="66" t="s">
        <v>182</v>
      </c>
      <c r="B16" s="67" t="s">
        <v>181</v>
      </c>
      <c r="C16" s="3">
        <f>SUM(C17:C17)</f>
        <v>0</v>
      </c>
      <c r="D16" s="3">
        <f>SUM(D17:D17)</f>
        <v>0</v>
      </c>
      <c r="E16" s="29">
        <f t="shared" si="0"/>
        <v>0</v>
      </c>
    </row>
    <row r="17" spans="1:5" ht="15.75">
      <c r="A17" s="59" t="s">
        <v>178</v>
      </c>
      <c r="B17" s="65" t="s">
        <v>177</v>
      </c>
      <c r="C17" s="1">
        <v>0</v>
      </c>
      <c r="D17" s="1">
        <v>0</v>
      </c>
      <c r="E17" s="29">
        <f t="shared" si="0"/>
        <v>0</v>
      </c>
    </row>
    <row r="18" spans="1:5" ht="15.75">
      <c r="A18" s="66" t="s">
        <v>176</v>
      </c>
      <c r="B18" s="67" t="s">
        <v>175</v>
      </c>
      <c r="C18" s="3">
        <f>SUM(C19:C20)</f>
        <v>4451.7</v>
      </c>
      <c r="D18" s="3">
        <f>SUM(D19:D20)</f>
        <v>2274.8</v>
      </c>
      <c r="E18" s="29">
        <f t="shared" si="0"/>
        <v>51.1</v>
      </c>
    </row>
    <row r="19" spans="1:5" ht="47.25">
      <c r="A19" s="59" t="s">
        <v>174</v>
      </c>
      <c r="B19" s="65" t="s">
        <v>173</v>
      </c>
      <c r="C19" s="1">
        <v>4385.7</v>
      </c>
      <c r="D19" s="1">
        <v>2232.8</v>
      </c>
      <c r="E19" s="29">
        <f t="shared" si="0"/>
        <v>50.9</v>
      </c>
    </row>
    <row r="20" spans="1:5" ht="47.25">
      <c r="A20" s="59" t="s">
        <v>171</v>
      </c>
      <c r="B20" s="65" t="s">
        <v>170</v>
      </c>
      <c r="C20" s="1">
        <v>66</v>
      </c>
      <c r="D20" s="1">
        <v>42</v>
      </c>
      <c r="E20" s="29">
        <f t="shared" si="0"/>
        <v>63.6</v>
      </c>
    </row>
    <row r="21" spans="1:5" ht="32.25" thickBot="1">
      <c r="A21" s="66"/>
      <c r="B21" s="67" t="s">
        <v>168</v>
      </c>
      <c r="C21" s="3"/>
      <c r="D21" s="3">
        <v>-10.5</v>
      </c>
      <c r="E21" s="29">
        <f t="shared" si="0"/>
        <v>0</v>
      </c>
    </row>
    <row r="22" spans="1:5" ht="16.5" thickBot="1">
      <c r="A22" s="102"/>
      <c r="B22" s="52" t="s">
        <v>167</v>
      </c>
      <c r="C22" s="2">
        <f>C23+C31+C32+C33+C36+C48</f>
        <v>48955.6</v>
      </c>
      <c r="D22" s="2">
        <f>D23+D31+D32+D33+D36+D48</f>
        <v>32062.5</v>
      </c>
      <c r="E22" s="22">
        <f>IF(C22&gt;0,D22/C22*100,0)</f>
        <v>65.5</v>
      </c>
    </row>
    <row r="23" spans="1:5" ht="47.25">
      <c r="A23" s="53" t="s">
        <v>166</v>
      </c>
      <c r="B23" s="54" t="s">
        <v>165</v>
      </c>
      <c r="C23" s="83">
        <f>SUM(C24:C30)</f>
        <v>14256.1</v>
      </c>
      <c r="D23" s="83">
        <f>SUM(D24:D30)</f>
        <v>8888.8</v>
      </c>
      <c r="E23" s="23">
        <f>IF(C23&gt;0,D23/C23*100,0)</f>
        <v>62.4</v>
      </c>
    </row>
    <row r="24" spans="1:5" ht="63">
      <c r="A24" s="59" t="s">
        <v>164</v>
      </c>
      <c r="B24" s="65" t="s">
        <v>219</v>
      </c>
      <c r="C24" s="84">
        <v>23</v>
      </c>
      <c r="D24" s="84"/>
      <c r="E24" s="29">
        <f>IF(C24&gt;0,D24/C24*100,0)</f>
        <v>0</v>
      </c>
    </row>
    <row r="25" spans="1:5" ht="47.25">
      <c r="A25" s="59" t="s">
        <v>218</v>
      </c>
      <c r="B25" s="65" t="s">
        <v>217</v>
      </c>
      <c r="C25" s="1">
        <v>201.1</v>
      </c>
      <c r="D25" s="1">
        <v>79.4</v>
      </c>
      <c r="E25" s="29">
        <f>IF(C25&gt;0,D25/C25*100,0)</f>
        <v>39.5</v>
      </c>
    </row>
    <row r="26" spans="1:5" ht="78.75">
      <c r="A26" s="59" t="s">
        <v>162</v>
      </c>
      <c r="B26" s="65" t="s">
        <v>161</v>
      </c>
      <c r="C26" s="1">
        <v>6000</v>
      </c>
      <c r="D26" s="1">
        <v>4234.5</v>
      </c>
      <c r="E26" s="29">
        <f aca="true" t="shared" si="1" ref="E26:E58">IF(C26&gt;0,D26/C26*100,0)</f>
        <v>70.6</v>
      </c>
    </row>
    <row r="27" spans="1:5" ht="94.5">
      <c r="A27" s="59" t="s">
        <v>160</v>
      </c>
      <c r="B27" s="65" t="s">
        <v>159</v>
      </c>
      <c r="C27" s="1"/>
      <c r="D27" s="1">
        <v>196.3</v>
      </c>
      <c r="E27" s="29">
        <f t="shared" si="1"/>
        <v>0</v>
      </c>
    </row>
    <row r="28" spans="1:5" ht="94.5">
      <c r="A28" s="59" t="s">
        <v>158</v>
      </c>
      <c r="B28" s="65" t="s">
        <v>157</v>
      </c>
      <c r="C28" s="1">
        <v>7606.5</v>
      </c>
      <c r="D28" s="1">
        <v>4235.4</v>
      </c>
      <c r="E28" s="29">
        <f t="shared" si="1"/>
        <v>55.7</v>
      </c>
    </row>
    <row r="29" spans="1:5" ht="31.5">
      <c r="A29" s="59" t="s">
        <v>156</v>
      </c>
      <c r="B29" s="65" t="s">
        <v>155</v>
      </c>
      <c r="C29" s="1">
        <v>11</v>
      </c>
      <c r="D29" s="1"/>
      <c r="E29" s="29">
        <f t="shared" si="1"/>
        <v>0</v>
      </c>
    </row>
    <row r="30" spans="1:5" ht="94.5">
      <c r="A30" s="59" t="s">
        <v>154</v>
      </c>
      <c r="B30" s="65" t="s">
        <v>153</v>
      </c>
      <c r="C30" s="1">
        <v>414.5</v>
      </c>
      <c r="D30" s="1">
        <v>143.2</v>
      </c>
      <c r="E30" s="29">
        <f t="shared" si="1"/>
        <v>34.5</v>
      </c>
    </row>
    <row r="31" spans="1:5" ht="15.75">
      <c r="A31" s="66" t="s">
        <v>152</v>
      </c>
      <c r="B31" s="67" t="s">
        <v>151</v>
      </c>
      <c r="C31" s="3">
        <v>3633.6</v>
      </c>
      <c r="D31" s="3">
        <v>2189.2</v>
      </c>
      <c r="E31" s="29">
        <f t="shared" si="1"/>
        <v>60.2</v>
      </c>
    </row>
    <row r="32" spans="1:5" ht="31.5">
      <c r="A32" s="66" t="s">
        <v>216</v>
      </c>
      <c r="B32" s="67" t="s">
        <v>215</v>
      </c>
      <c r="C32" s="3"/>
      <c r="D32" s="3">
        <v>1</v>
      </c>
      <c r="E32" s="29">
        <f t="shared" si="1"/>
        <v>0</v>
      </c>
    </row>
    <row r="33" spans="1:5" ht="31.5">
      <c r="A33" s="66" t="s">
        <v>148</v>
      </c>
      <c r="B33" s="67" t="s">
        <v>147</v>
      </c>
      <c r="C33" s="3">
        <f>SUM(C34:C35)</f>
        <v>27073.9</v>
      </c>
      <c r="D33" s="3">
        <f>SUM(D34:D35)</f>
        <v>20015.1</v>
      </c>
      <c r="E33" s="29">
        <f t="shared" si="1"/>
        <v>73.9</v>
      </c>
    </row>
    <row r="34" spans="1:5" ht="94.5">
      <c r="A34" s="59" t="s">
        <v>146</v>
      </c>
      <c r="B34" s="65" t="s">
        <v>145</v>
      </c>
      <c r="C34" s="1">
        <v>14223.9</v>
      </c>
      <c r="D34" s="1">
        <v>12660.8</v>
      </c>
      <c r="E34" s="29">
        <f t="shared" si="1"/>
        <v>89</v>
      </c>
    </row>
    <row r="35" spans="1:5" ht="63">
      <c r="A35" s="59" t="s">
        <v>144</v>
      </c>
      <c r="B35" s="65" t="s">
        <v>143</v>
      </c>
      <c r="C35" s="1">
        <v>12850</v>
      </c>
      <c r="D35" s="1">
        <v>7354.3</v>
      </c>
      <c r="E35" s="29">
        <f t="shared" si="1"/>
        <v>57.2</v>
      </c>
    </row>
    <row r="36" spans="1:5" ht="15.75">
      <c r="A36" s="66" t="s">
        <v>142</v>
      </c>
      <c r="B36" s="67" t="s">
        <v>141</v>
      </c>
      <c r="C36" s="3">
        <f>SUM(C37:C47)</f>
        <v>3992</v>
      </c>
      <c r="D36" s="3">
        <f>SUM(D37:D47)</f>
        <v>961.4</v>
      </c>
      <c r="E36" s="29">
        <f t="shared" si="1"/>
        <v>24.1</v>
      </c>
    </row>
    <row r="37" spans="1:5" ht="126">
      <c r="A37" s="59" t="s">
        <v>214</v>
      </c>
      <c r="B37" s="65" t="s">
        <v>224</v>
      </c>
      <c r="C37" s="1">
        <v>0.5</v>
      </c>
      <c r="D37" s="1">
        <v>0.7</v>
      </c>
      <c r="E37" s="29">
        <f t="shared" si="1"/>
        <v>140</v>
      </c>
    </row>
    <row r="38" spans="1:5" ht="78.75">
      <c r="A38" s="59" t="s">
        <v>213</v>
      </c>
      <c r="B38" s="65" t="s">
        <v>139</v>
      </c>
      <c r="C38" s="1"/>
      <c r="D38" s="1"/>
      <c r="E38" s="29">
        <f t="shared" si="1"/>
        <v>0</v>
      </c>
    </row>
    <row r="39" spans="1:5" ht="78.75">
      <c r="A39" s="59" t="s">
        <v>228</v>
      </c>
      <c r="B39" s="65" t="s">
        <v>229</v>
      </c>
      <c r="C39" s="1">
        <v>22</v>
      </c>
      <c r="D39" s="1">
        <v>42.5</v>
      </c>
      <c r="E39" s="29">
        <f t="shared" si="1"/>
        <v>193.2</v>
      </c>
    </row>
    <row r="40" spans="1:5" ht="47.25">
      <c r="A40" s="59" t="s">
        <v>241</v>
      </c>
      <c r="B40" s="65" t="s">
        <v>242</v>
      </c>
      <c r="C40" s="1"/>
      <c r="D40" s="1"/>
      <c r="E40" s="29">
        <f t="shared" si="1"/>
        <v>0</v>
      </c>
    </row>
    <row r="41" spans="1:5" ht="110.25">
      <c r="A41" s="59" t="s">
        <v>138</v>
      </c>
      <c r="B41" s="65" t="s">
        <v>137</v>
      </c>
      <c r="C41" s="1">
        <v>832</v>
      </c>
      <c r="D41" s="1">
        <v>182.7</v>
      </c>
      <c r="E41" s="29">
        <f t="shared" si="1"/>
        <v>22</v>
      </c>
    </row>
    <row r="42" spans="1:5" ht="31.5">
      <c r="A42" s="59" t="s">
        <v>134</v>
      </c>
      <c r="B42" s="65" t="s">
        <v>133</v>
      </c>
      <c r="C42" s="1"/>
      <c r="D42" s="1"/>
      <c r="E42" s="29">
        <f t="shared" si="1"/>
        <v>0</v>
      </c>
    </row>
    <row r="43" spans="1:5" ht="63">
      <c r="A43" s="59" t="s">
        <v>212</v>
      </c>
      <c r="B43" s="65" t="s">
        <v>135</v>
      </c>
      <c r="C43" s="1"/>
      <c r="D43" s="1"/>
      <c r="E43" s="29">
        <f t="shared" si="1"/>
        <v>0</v>
      </c>
    </row>
    <row r="44" spans="1:5" ht="63">
      <c r="A44" s="59" t="s">
        <v>211</v>
      </c>
      <c r="B44" s="65" t="s">
        <v>131</v>
      </c>
      <c r="C44" s="1"/>
      <c r="D44" s="1">
        <v>0.1</v>
      </c>
      <c r="E44" s="29">
        <f t="shared" si="1"/>
        <v>0</v>
      </c>
    </row>
    <row r="45" spans="1:5" ht="47.25">
      <c r="A45" s="59" t="s">
        <v>225</v>
      </c>
      <c r="B45" s="65" t="s">
        <v>226</v>
      </c>
      <c r="C45" s="1"/>
      <c r="D45" s="1"/>
      <c r="E45" s="29">
        <f t="shared" si="1"/>
        <v>0</v>
      </c>
    </row>
    <row r="46" spans="1:5" ht="47.25">
      <c r="A46" s="59" t="s">
        <v>130</v>
      </c>
      <c r="B46" s="65" t="s">
        <v>210</v>
      </c>
      <c r="C46" s="1"/>
      <c r="D46" s="1">
        <v>31.8</v>
      </c>
      <c r="E46" s="29">
        <f t="shared" si="1"/>
        <v>0</v>
      </c>
    </row>
    <row r="47" spans="1:5" ht="63">
      <c r="A47" s="59" t="s">
        <v>128</v>
      </c>
      <c r="B47" s="65" t="s">
        <v>127</v>
      </c>
      <c r="C47" s="1">
        <v>3137.5</v>
      </c>
      <c r="D47" s="1">
        <v>703.6</v>
      </c>
      <c r="E47" s="29">
        <f t="shared" si="1"/>
        <v>22.4</v>
      </c>
    </row>
    <row r="48" spans="1:5" ht="15.75">
      <c r="A48" s="61" t="s">
        <v>126</v>
      </c>
      <c r="B48" s="62" t="s">
        <v>125</v>
      </c>
      <c r="C48" s="4"/>
      <c r="D48" s="4">
        <f>D49+D50</f>
        <v>7</v>
      </c>
      <c r="E48" s="32">
        <f t="shared" si="1"/>
        <v>0</v>
      </c>
    </row>
    <row r="49" spans="1:5" ht="15.75">
      <c r="A49" s="59" t="s">
        <v>209</v>
      </c>
      <c r="B49" s="65" t="s">
        <v>123</v>
      </c>
      <c r="C49" s="1"/>
      <c r="D49" s="1">
        <v>7</v>
      </c>
      <c r="E49" s="29">
        <f t="shared" si="1"/>
        <v>0</v>
      </c>
    </row>
    <row r="50" spans="1:5" ht="15.75">
      <c r="A50" s="59" t="s">
        <v>122</v>
      </c>
      <c r="B50" s="65" t="s">
        <v>125</v>
      </c>
      <c r="C50" s="1"/>
      <c r="D50" s="1">
        <v>0</v>
      </c>
      <c r="E50" s="29">
        <f t="shared" si="1"/>
        <v>0</v>
      </c>
    </row>
    <row r="51" spans="1:5" ht="15.75">
      <c r="A51" s="61" t="s">
        <v>120</v>
      </c>
      <c r="B51" s="62" t="s">
        <v>119</v>
      </c>
      <c r="C51" s="4">
        <f>C52+C57+C58+C59</f>
        <v>984126.6</v>
      </c>
      <c r="D51" s="4">
        <f>D52+D57+D58+D59</f>
        <v>449608.1</v>
      </c>
      <c r="E51" s="32">
        <f t="shared" si="1"/>
        <v>45.7</v>
      </c>
    </row>
    <row r="52" spans="1:5" ht="31.5">
      <c r="A52" s="59" t="s">
        <v>118</v>
      </c>
      <c r="B52" s="65" t="s">
        <v>117</v>
      </c>
      <c r="C52" s="1">
        <f>C53+C54+C55+C56</f>
        <v>986276.6</v>
      </c>
      <c r="D52" s="1">
        <f>D53+D54+D55+D56</f>
        <v>451571.7</v>
      </c>
      <c r="E52" s="98">
        <f t="shared" si="1"/>
        <v>45.8</v>
      </c>
    </row>
    <row r="53" spans="1:5" ht="31.5">
      <c r="A53" s="59" t="s">
        <v>116</v>
      </c>
      <c r="B53" s="65" t="s">
        <v>115</v>
      </c>
      <c r="C53" s="1">
        <v>30034.3</v>
      </c>
      <c r="D53" s="1">
        <v>11888.6</v>
      </c>
      <c r="E53" s="29">
        <f t="shared" si="1"/>
        <v>39.6</v>
      </c>
    </row>
    <row r="54" spans="1:5" ht="31.5">
      <c r="A54" s="59" t="s">
        <v>114</v>
      </c>
      <c r="B54" s="65" t="s">
        <v>113</v>
      </c>
      <c r="C54" s="1">
        <v>270889.3</v>
      </c>
      <c r="D54" s="1">
        <v>75151.7</v>
      </c>
      <c r="E54" s="29">
        <f t="shared" si="1"/>
        <v>27.7</v>
      </c>
    </row>
    <row r="55" spans="1:5" ht="31.5">
      <c r="A55" s="59" t="s">
        <v>112</v>
      </c>
      <c r="B55" s="65" t="s">
        <v>111</v>
      </c>
      <c r="C55" s="1">
        <v>620709.8</v>
      </c>
      <c r="D55" s="1">
        <v>334268.4</v>
      </c>
      <c r="E55" s="29">
        <f t="shared" si="1"/>
        <v>53.9</v>
      </c>
    </row>
    <row r="56" spans="1:5" ht="15.75">
      <c r="A56" s="59" t="s">
        <v>243</v>
      </c>
      <c r="B56" s="65" t="s">
        <v>109</v>
      </c>
      <c r="C56" s="1">
        <v>64643.2</v>
      </c>
      <c r="D56" s="1">
        <v>30263</v>
      </c>
      <c r="E56" s="29">
        <f t="shared" si="1"/>
        <v>46.8</v>
      </c>
    </row>
    <row r="57" spans="1:5" ht="15.75">
      <c r="A57" s="66" t="s">
        <v>108</v>
      </c>
      <c r="B57" s="67" t="s">
        <v>107</v>
      </c>
      <c r="C57" s="3"/>
      <c r="D57" s="3">
        <v>185.3</v>
      </c>
      <c r="E57" s="29">
        <f t="shared" si="1"/>
        <v>0</v>
      </c>
    </row>
    <row r="58" spans="1:5" ht="47.25">
      <c r="A58" s="61" t="s">
        <v>230</v>
      </c>
      <c r="B58" s="62" t="s">
        <v>208</v>
      </c>
      <c r="C58" s="4">
        <v>122</v>
      </c>
      <c r="D58" s="4">
        <v>122</v>
      </c>
      <c r="E58" s="32">
        <f t="shared" si="1"/>
        <v>100</v>
      </c>
    </row>
    <row r="59" spans="1:5" ht="31.5">
      <c r="A59" s="61" t="s">
        <v>106</v>
      </c>
      <c r="B59" s="62" t="s">
        <v>105</v>
      </c>
      <c r="C59" s="4">
        <v>-2272</v>
      </c>
      <c r="D59" s="4">
        <v>-2270.9</v>
      </c>
      <c r="E59" s="32">
        <f>D59/C59*100</f>
        <v>100</v>
      </c>
    </row>
    <row r="60" spans="1:5" ht="15.75">
      <c r="A60" s="68" t="s">
        <v>104</v>
      </c>
      <c r="B60" s="69" t="s">
        <v>103</v>
      </c>
      <c r="C60" s="85">
        <f>C51+C7</f>
        <v>1333484.1</v>
      </c>
      <c r="D60" s="85">
        <f>D51+D7</f>
        <v>601839.4</v>
      </c>
      <c r="E60" s="34">
        <f aca="true" t="shared" si="2" ref="E60:E92">IF(C60&gt;0,D60/C60*100,0)</f>
        <v>45.1</v>
      </c>
    </row>
    <row r="61" spans="1:5" ht="15.75">
      <c r="A61" s="35"/>
      <c r="B61" s="36"/>
      <c r="C61" s="92"/>
      <c r="D61" s="92"/>
      <c r="E61" s="88">
        <f t="shared" si="2"/>
        <v>0</v>
      </c>
    </row>
    <row r="62" spans="1:5" ht="15.75">
      <c r="A62" s="37"/>
      <c r="B62" s="38" t="s">
        <v>102</v>
      </c>
      <c r="C62" s="93"/>
      <c r="D62" s="93"/>
      <c r="E62" s="88">
        <f t="shared" si="2"/>
        <v>0</v>
      </c>
    </row>
    <row r="63" spans="1:5" ht="15.75">
      <c r="A63" s="30" t="s">
        <v>101</v>
      </c>
      <c r="B63" s="31" t="s">
        <v>100</v>
      </c>
      <c r="C63" s="71">
        <f>SUM(C64:C70)</f>
        <v>87794.8</v>
      </c>
      <c r="D63" s="71">
        <f>SUM(D64:D70)</f>
        <v>35390.3</v>
      </c>
      <c r="E63" s="32">
        <f t="shared" si="2"/>
        <v>40.3</v>
      </c>
    </row>
    <row r="64" spans="1:5" ht="31.5">
      <c r="A64" s="28" t="s">
        <v>99</v>
      </c>
      <c r="B64" s="33" t="s">
        <v>98</v>
      </c>
      <c r="C64" s="72">
        <v>1833.2</v>
      </c>
      <c r="D64" s="70">
        <v>740.53</v>
      </c>
      <c r="E64" s="29">
        <f t="shared" si="2"/>
        <v>40.4</v>
      </c>
    </row>
    <row r="65" spans="1:5" ht="63">
      <c r="A65" s="28" t="s">
        <v>97</v>
      </c>
      <c r="B65" s="33" t="s">
        <v>96</v>
      </c>
      <c r="C65" s="72">
        <v>4128.3</v>
      </c>
      <c r="D65" s="70">
        <v>1733.91</v>
      </c>
      <c r="E65" s="29">
        <f t="shared" si="2"/>
        <v>42</v>
      </c>
    </row>
    <row r="66" spans="1:5" ht="47.25">
      <c r="A66" s="28" t="s">
        <v>95</v>
      </c>
      <c r="B66" s="33" t="s">
        <v>94</v>
      </c>
      <c r="C66" s="72">
        <v>30909.34</v>
      </c>
      <c r="D66" s="70">
        <v>12314.23</v>
      </c>
      <c r="E66" s="29">
        <f t="shared" si="2"/>
        <v>39.8</v>
      </c>
    </row>
    <row r="67" spans="1:5" ht="15.75">
      <c r="A67" s="28" t="s">
        <v>93</v>
      </c>
      <c r="B67" s="33" t="s">
        <v>92</v>
      </c>
      <c r="C67" s="72"/>
      <c r="D67" s="70"/>
      <c r="E67" s="29">
        <f t="shared" si="2"/>
        <v>0</v>
      </c>
    </row>
    <row r="68" spans="1:5" ht="47.25">
      <c r="A68" s="28" t="s">
        <v>91</v>
      </c>
      <c r="B68" s="33" t="s">
        <v>90</v>
      </c>
      <c r="C68" s="72">
        <v>8590.16</v>
      </c>
      <c r="D68" s="70">
        <v>3626.21</v>
      </c>
      <c r="E68" s="29">
        <f t="shared" si="2"/>
        <v>42.2</v>
      </c>
    </row>
    <row r="69" spans="1:5" ht="15.75">
      <c r="A69" s="28" t="s">
        <v>87</v>
      </c>
      <c r="B69" s="33" t="s">
        <v>86</v>
      </c>
      <c r="C69" s="72">
        <v>2133.23</v>
      </c>
      <c r="D69" s="70">
        <v>0</v>
      </c>
      <c r="E69" s="29">
        <f t="shared" si="2"/>
        <v>0</v>
      </c>
    </row>
    <row r="70" spans="1:5" ht="15.75">
      <c r="A70" s="28" t="s">
        <v>85</v>
      </c>
      <c r="B70" s="33" t="s">
        <v>84</v>
      </c>
      <c r="C70" s="72">
        <v>40200.6</v>
      </c>
      <c r="D70" s="70">
        <v>16975.43</v>
      </c>
      <c r="E70" s="29">
        <f t="shared" si="2"/>
        <v>42.2</v>
      </c>
    </row>
    <row r="71" spans="1:5" ht="15.75">
      <c r="A71" s="30" t="s">
        <v>83</v>
      </c>
      <c r="B71" s="31" t="s">
        <v>82</v>
      </c>
      <c r="C71" s="71">
        <f>SUM(C72)</f>
        <v>1265.7</v>
      </c>
      <c r="D71" s="71">
        <f>SUM(D72)</f>
        <v>632.9</v>
      </c>
      <c r="E71" s="32">
        <f t="shared" si="2"/>
        <v>50</v>
      </c>
    </row>
    <row r="72" spans="1:5" ht="15.75">
      <c r="A72" s="24" t="s">
        <v>81</v>
      </c>
      <c r="B72" s="25" t="s">
        <v>80</v>
      </c>
      <c r="C72" s="72">
        <v>1265.7</v>
      </c>
      <c r="D72" s="70">
        <v>632.86</v>
      </c>
      <c r="E72" s="29">
        <f t="shared" si="2"/>
        <v>50</v>
      </c>
    </row>
    <row r="73" spans="1:5" ht="31.5">
      <c r="A73" s="30" t="s">
        <v>79</v>
      </c>
      <c r="B73" s="31" t="s">
        <v>78</v>
      </c>
      <c r="C73" s="71">
        <f>SUM(C74:C76)</f>
        <v>7231.5</v>
      </c>
      <c r="D73" s="71">
        <f>SUM(D74:D76)</f>
        <v>1193.4</v>
      </c>
      <c r="E73" s="32">
        <f t="shared" si="2"/>
        <v>16.5</v>
      </c>
    </row>
    <row r="74" spans="1:5" ht="15.75">
      <c r="A74" s="28" t="s">
        <v>77</v>
      </c>
      <c r="B74" s="33" t="s">
        <v>76</v>
      </c>
      <c r="C74" s="72"/>
      <c r="D74" s="70"/>
      <c r="E74" s="29">
        <f t="shared" si="2"/>
        <v>0</v>
      </c>
    </row>
    <row r="75" spans="1:5" ht="47.25">
      <c r="A75" s="28" t="s">
        <v>75</v>
      </c>
      <c r="B75" s="33" t="s">
        <v>74</v>
      </c>
      <c r="C75" s="72">
        <v>2500.59</v>
      </c>
      <c r="D75" s="70">
        <v>1193.4</v>
      </c>
      <c r="E75" s="29">
        <f t="shared" si="2"/>
        <v>47.7</v>
      </c>
    </row>
    <row r="76" spans="1:5" ht="15.75">
      <c r="A76" s="28" t="s">
        <v>73</v>
      </c>
      <c r="B76" s="33" t="s">
        <v>72</v>
      </c>
      <c r="C76" s="72">
        <v>4730.9</v>
      </c>
      <c r="D76" s="70">
        <v>0</v>
      </c>
      <c r="E76" s="29">
        <f t="shared" si="2"/>
        <v>0</v>
      </c>
    </row>
    <row r="77" spans="1:5" ht="15.75">
      <c r="A77" s="30" t="s">
        <v>71</v>
      </c>
      <c r="B77" s="31" t="s">
        <v>70</v>
      </c>
      <c r="C77" s="71">
        <f>SUM(C78:C83)</f>
        <v>200841.9</v>
      </c>
      <c r="D77" s="71">
        <f>SUM(D78:D83)</f>
        <v>112632.8</v>
      </c>
      <c r="E77" s="32">
        <f t="shared" si="2"/>
        <v>56.1</v>
      </c>
    </row>
    <row r="78" spans="1:5" ht="15.75">
      <c r="A78" s="28" t="s">
        <v>69</v>
      </c>
      <c r="B78" s="33" t="s">
        <v>68</v>
      </c>
      <c r="C78" s="72">
        <v>928.5</v>
      </c>
      <c r="D78" s="70">
        <v>0</v>
      </c>
      <c r="E78" s="29">
        <f t="shared" si="2"/>
        <v>0</v>
      </c>
    </row>
    <row r="79" spans="1:5" ht="15.75">
      <c r="A79" s="28" t="s">
        <v>67</v>
      </c>
      <c r="B79" s="33" t="s">
        <v>66</v>
      </c>
      <c r="C79" s="72"/>
      <c r="D79" s="70">
        <v>0</v>
      </c>
      <c r="E79" s="29">
        <f t="shared" si="2"/>
        <v>0</v>
      </c>
    </row>
    <row r="80" spans="1:5" ht="15.75">
      <c r="A80" s="28" t="s">
        <v>65</v>
      </c>
      <c r="B80" s="33" t="s">
        <v>64</v>
      </c>
      <c r="C80" s="72">
        <v>170571.11</v>
      </c>
      <c r="D80" s="70">
        <v>109868.18</v>
      </c>
      <c r="E80" s="29">
        <f t="shared" si="2"/>
        <v>64.4</v>
      </c>
    </row>
    <row r="81" spans="1:5" ht="15.75">
      <c r="A81" s="28" t="s">
        <v>63</v>
      </c>
      <c r="B81" s="33" t="s">
        <v>62</v>
      </c>
      <c r="C81" s="72">
        <v>9238.6</v>
      </c>
      <c r="D81" s="70">
        <v>662.71</v>
      </c>
      <c r="E81" s="29">
        <f t="shared" si="2"/>
        <v>7.2</v>
      </c>
    </row>
    <row r="82" spans="1:5" ht="15.75">
      <c r="A82" s="28" t="s">
        <v>254</v>
      </c>
      <c r="B82" s="33" t="s">
        <v>257</v>
      </c>
      <c r="C82" s="72">
        <v>36.6</v>
      </c>
      <c r="D82" s="70">
        <v>0</v>
      </c>
      <c r="E82" s="29">
        <f t="shared" si="2"/>
        <v>0</v>
      </c>
    </row>
    <row r="83" spans="1:5" ht="15.75">
      <c r="A83" s="28" t="s">
        <v>61</v>
      </c>
      <c r="B83" s="33" t="s">
        <v>51</v>
      </c>
      <c r="C83" s="72">
        <v>20067.05</v>
      </c>
      <c r="D83" s="70">
        <v>2101.92</v>
      </c>
      <c r="E83" s="29">
        <f t="shared" si="2"/>
        <v>10.5</v>
      </c>
    </row>
    <row r="84" spans="1:5" ht="15.75">
      <c r="A84" s="30" t="s">
        <v>60</v>
      </c>
      <c r="B84" s="31" t="s">
        <v>59</v>
      </c>
      <c r="C84" s="71">
        <f>SUM(C85:C88)</f>
        <v>142531</v>
      </c>
      <c r="D84" s="71">
        <f>SUM(D85:D88)</f>
        <v>5033.3</v>
      </c>
      <c r="E84" s="32">
        <f t="shared" si="2"/>
        <v>3.5</v>
      </c>
    </row>
    <row r="85" spans="1:5" ht="15.75">
      <c r="A85" s="28" t="s">
        <v>58</v>
      </c>
      <c r="B85" s="33" t="s">
        <v>57</v>
      </c>
      <c r="C85" s="70">
        <v>97396.24</v>
      </c>
      <c r="D85" s="70">
        <v>0</v>
      </c>
      <c r="E85" s="29">
        <f t="shared" si="2"/>
        <v>0</v>
      </c>
    </row>
    <row r="86" spans="1:5" ht="15.75">
      <c r="A86" s="28" t="s">
        <v>56</v>
      </c>
      <c r="B86" s="33" t="s">
        <v>55</v>
      </c>
      <c r="C86" s="70">
        <v>45066.38</v>
      </c>
      <c r="D86" s="70">
        <v>4964.9</v>
      </c>
      <c r="E86" s="29">
        <f t="shared" si="2"/>
        <v>11</v>
      </c>
    </row>
    <row r="87" spans="1:5" ht="15.75">
      <c r="A87" s="28" t="s">
        <v>54</v>
      </c>
      <c r="B87" s="33" t="s">
        <v>53</v>
      </c>
      <c r="C87" s="70"/>
      <c r="D87" s="70"/>
      <c r="E87" s="29">
        <f t="shared" si="2"/>
        <v>0</v>
      </c>
    </row>
    <row r="88" spans="1:5" ht="31.5">
      <c r="A88" s="28" t="s">
        <v>52</v>
      </c>
      <c r="B88" s="33" t="s">
        <v>207</v>
      </c>
      <c r="C88" s="70">
        <v>68.42</v>
      </c>
      <c r="D88" s="70">
        <v>68.42</v>
      </c>
      <c r="E88" s="29">
        <f t="shared" si="2"/>
        <v>100</v>
      </c>
    </row>
    <row r="89" spans="1:5" ht="15.75">
      <c r="A89" s="30" t="s">
        <v>50</v>
      </c>
      <c r="B89" s="31" t="s">
        <v>49</v>
      </c>
      <c r="C89" s="73">
        <f>SUM(C90)</f>
        <v>0</v>
      </c>
      <c r="D89" s="73">
        <f>SUM(D90)</f>
        <v>0</v>
      </c>
      <c r="E89" s="32">
        <f t="shared" si="2"/>
        <v>0</v>
      </c>
    </row>
    <row r="90" spans="1:5" ht="31.5">
      <c r="A90" s="24" t="s">
        <v>48</v>
      </c>
      <c r="B90" s="25" t="s">
        <v>47</v>
      </c>
      <c r="C90" s="74"/>
      <c r="D90" s="75"/>
      <c r="E90" s="29">
        <f t="shared" si="2"/>
        <v>0</v>
      </c>
    </row>
    <row r="91" spans="1:5" ht="15.75">
      <c r="A91" s="30" t="s">
        <v>46</v>
      </c>
      <c r="B91" s="31" t="s">
        <v>45</v>
      </c>
      <c r="C91" s="71">
        <f>SUM(C92,C93,C94,C95,C96)</f>
        <v>815837.7</v>
      </c>
      <c r="D91" s="71">
        <f>SUM(D92:D96)</f>
        <v>293613.1</v>
      </c>
      <c r="E91" s="32">
        <f t="shared" si="2"/>
        <v>36</v>
      </c>
    </row>
    <row r="92" spans="1:5" ht="15.75">
      <c r="A92" s="28" t="s">
        <v>44</v>
      </c>
      <c r="B92" s="33" t="s">
        <v>43</v>
      </c>
      <c r="C92" s="72">
        <v>328036.75</v>
      </c>
      <c r="D92" s="70">
        <v>107740.34</v>
      </c>
      <c r="E92" s="29">
        <f t="shared" si="2"/>
        <v>32.8</v>
      </c>
    </row>
    <row r="93" spans="1:5" ht="15.75">
      <c r="A93" s="28" t="s">
        <v>42</v>
      </c>
      <c r="B93" s="33" t="s">
        <v>41</v>
      </c>
      <c r="C93" s="72">
        <v>434638.24</v>
      </c>
      <c r="D93" s="70">
        <v>168879.43</v>
      </c>
      <c r="E93" s="29">
        <f aca="true" t="shared" si="3" ref="E93:E116">IF(C93&gt;0,D93/C93*100,0)</f>
        <v>38.9</v>
      </c>
    </row>
    <row r="94" spans="1:5" ht="31.5">
      <c r="A94" s="28" t="s">
        <v>40</v>
      </c>
      <c r="B94" s="33" t="s">
        <v>39</v>
      </c>
      <c r="C94" s="72">
        <v>300</v>
      </c>
      <c r="D94" s="70">
        <v>35.36</v>
      </c>
      <c r="E94" s="29">
        <f t="shared" si="3"/>
        <v>11.8</v>
      </c>
    </row>
    <row r="95" spans="1:5" ht="15.75">
      <c r="A95" s="28" t="s">
        <v>38</v>
      </c>
      <c r="B95" s="33" t="s">
        <v>37</v>
      </c>
      <c r="C95" s="76">
        <v>10125.08</v>
      </c>
      <c r="D95" s="76">
        <v>2211.8</v>
      </c>
      <c r="E95" s="29">
        <f t="shared" si="3"/>
        <v>21.8</v>
      </c>
    </row>
    <row r="96" spans="1:5" ht="15.75">
      <c r="A96" s="28" t="s">
        <v>36</v>
      </c>
      <c r="B96" s="33" t="s">
        <v>35</v>
      </c>
      <c r="C96" s="72">
        <v>42737.6</v>
      </c>
      <c r="D96" s="70">
        <v>14746.14</v>
      </c>
      <c r="E96" s="29">
        <f t="shared" si="3"/>
        <v>34.5</v>
      </c>
    </row>
    <row r="97" spans="1:5" ht="15.75">
      <c r="A97" s="30" t="s">
        <v>34</v>
      </c>
      <c r="B97" s="31" t="s">
        <v>33</v>
      </c>
      <c r="C97" s="71">
        <f>SUM(C98:C99)</f>
        <v>75509.2</v>
      </c>
      <c r="D97" s="71">
        <f>SUM(D98:D99)</f>
        <v>29880.3</v>
      </c>
      <c r="E97" s="32">
        <f t="shared" si="3"/>
        <v>39.6</v>
      </c>
    </row>
    <row r="98" spans="1:5" ht="15.75">
      <c r="A98" s="28" t="s">
        <v>32</v>
      </c>
      <c r="B98" s="33" t="s">
        <v>31</v>
      </c>
      <c r="C98" s="72">
        <v>70547</v>
      </c>
      <c r="D98" s="70">
        <v>27772.68</v>
      </c>
      <c r="E98" s="29">
        <f t="shared" si="3"/>
        <v>39.4</v>
      </c>
    </row>
    <row r="99" spans="1:5" ht="31.5">
      <c r="A99" s="28" t="s">
        <v>30</v>
      </c>
      <c r="B99" s="33" t="s">
        <v>29</v>
      </c>
      <c r="C99" s="72">
        <v>4962.2</v>
      </c>
      <c r="D99" s="70">
        <v>2107.6</v>
      </c>
      <c r="E99" s="29">
        <f t="shared" si="3"/>
        <v>42.5</v>
      </c>
    </row>
    <row r="100" spans="1:5" ht="15.75">
      <c r="A100" s="30" t="s">
        <v>28</v>
      </c>
      <c r="B100" s="31" t="s">
        <v>27</v>
      </c>
      <c r="C100" s="71">
        <f>SUM(C101:C104)</f>
        <v>32355.7</v>
      </c>
      <c r="D100" s="71">
        <f>SUM(D101:D104)</f>
        <v>6678.2</v>
      </c>
      <c r="E100" s="32">
        <f t="shared" si="3"/>
        <v>20.6</v>
      </c>
    </row>
    <row r="101" spans="1:5" ht="15.75">
      <c r="A101" s="28" t="s">
        <v>249</v>
      </c>
      <c r="B101" s="33" t="s">
        <v>250</v>
      </c>
      <c r="C101" s="72">
        <v>4200</v>
      </c>
      <c r="D101" s="70">
        <v>1732.72</v>
      </c>
      <c r="E101" s="29">
        <f>IF(C101&gt;0,D101/C101*100,0)</f>
        <v>41.3</v>
      </c>
    </row>
    <row r="102" spans="1:5" ht="15.75">
      <c r="A102" s="28" t="s">
        <v>26</v>
      </c>
      <c r="B102" s="33" t="s">
        <v>25</v>
      </c>
      <c r="C102" s="72">
        <v>5728.59</v>
      </c>
      <c r="D102" s="70">
        <v>1218.06</v>
      </c>
      <c r="E102" s="29">
        <f t="shared" si="3"/>
        <v>21.3</v>
      </c>
    </row>
    <row r="103" spans="1:5" ht="15.75">
      <c r="A103" s="28" t="s">
        <v>24</v>
      </c>
      <c r="B103" s="33" t="s">
        <v>23</v>
      </c>
      <c r="C103" s="72">
        <v>20452.6</v>
      </c>
      <c r="D103" s="70">
        <v>3068.68</v>
      </c>
      <c r="E103" s="29">
        <f t="shared" si="3"/>
        <v>15</v>
      </c>
    </row>
    <row r="104" spans="1:5" ht="15.75">
      <c r="A104" s="39" t="s">
        <v>22</v>
      </c>
      <c r="B104" s="40" t="s">
        <v>21</v>
      </c>
      <c r="C104" s="77">
        <v>1974.5</v>
      </c>
      <c r="D104" s="78">
        <v>658.75</v>
      </c>
      <c r="E104" s="29">
        <f t="shared" si="3"/>
        <v>33.4</v>
      </c>
    </row>
    <row r="105" spans="1:5" ht="15.75">
      <c r="A105" s="30" t="s">
        <v>20</v>
      </c>
      <c r="B105" s="31" t="s">
        <v>19</v>
      </c>
      <c r="C105" s="71">
        <f>SUM(C106)</f>
        <v>41151.8</v>
      </c>
      <c r="D105" s="71">
        <f>SUM(D106)</f>
        <v>18292.8</v>
      </c>
      <c r="E105" s="32">
        <f t="shared" si="3"/>
        <v>44.5</v>
      </c>
    </row>
    <row r="106" spans="1:5" ht="15.75">
      <c r="A106" s="24" t="s">
        <v>18</v>
      </c>
      <c r="B106" s="25" t="s">
        <v>17</v>
      </c>
      <c r="C106" s="72">
        <v>41151.8</v>
      </c>
      <c r="D106" s="70">
        <v>18292.8</v>
      </c>
      <c r="E106" s="29">
        <f t="shared" si="3"/>
        <v>44.5</v>
      </c>
    </row>
    <row r="107" spans="1:5" ht="15.75">
      <c r="A107" s="30" t="s">
        <v>16</v>
      </c>
      <c r="B107" s="31" t="s">
        <v>15</v>
      </c>
      <c r="C107" s="71">
        <f>SUM(C108:C110)</f>
        <v>2386.8</v>
      </c>
      <c r="D107" s="71">
        <f>SUM(D108:D110)</f>
        <v>1195.4</v>
      </c>
      <c r="E107" s="32">
        <f t="shared" si="3"/>
        <v>50.1</v>
      </c>
    </row>
    <row r="108" spans="1:5" ht="15.75">
      <c r="A108" s="24" t="s">
        <v>255</v>
      </c>
      <c r="B108" s="25" t="s">
        <v>256</v>
      </c>
      <c r="C108" s="72">
        <v>960</v>
      </c>
      <c r="D108" s="70">
        <v>602</v>
      </c>
      <c r="E108" s="29">
        <f t="shared" si="3"/>
        <v>62.7</v>
      </c>
    </row>
    <row r="109" spans="1:5" ht="15.75">
      <c r="A109" s="24" t="s">
        <v>14</v>
      </c>
      <c r="B109" s="25" t="s">
        <v>13</v>
      </c>
      <c r="C109" s="72">
        <v>1286.8</v>
      </c>
      <c r="D109" s="70">
        <v>453.39</v>
      </c>
      <c r="E109" s="29">
        <f t="shared" si="3"/>
        <v>35.2</v>
      </c>
    </row>
    <row r="110" spans="1:5" ht="31.5">
      <c r="A110" s="24" t="s">
        <v>12</v>
      </c>
      <c r="B110" s="25" t="s">
        <v>11</v>
      </c>
      <c r="C110" s="72">
        <v>140</v>
      </c>
      <c r="D110" s="70">
        <v>140</v>
      </c>
      <c r="E110" s="29">
        <f t="shared" si="3"/>
        <v>100</v>
      </c>
    </row>
    <row r="111" spans="1:5" ht="31.5">
      <c r="A111" s="30" t="s">
        <v>10</v>
      </c>
      <c r="B111" s="31" t="s">
        <v>9</v>
      </c>
      <c r="C111" s="71">
        <f>SUM(C112)</f>
        <v>1000</v>
      </c>
      <c r="D111" s="71">
        <f>SUM(D112)</f>
        <v>0</v>
      </c>
      <c r="E111" s="32">
        <f t="shared" si="3"/>
        <v>0</v>
      </c>
    </row>
    <row r="112" spans="1:5" ht="31.5">
      <c r="A112" s="24" t="s">
        <v>8</v>
      </c>
      <c r="B112" s="25" t="s">
        <v>7</v>
      </c>
      <c r="C112" s="72">
        <v>1000</v>
      </c>
      <c r="D112" s="70"/>
      <c r="E112" s="29">
        <f t="shared" si="3"/>
        <v>0</v>
      </c>
    </row>
    <row r="113" spans="1:5" ht="47.25">
      <c r="A113" s="30" t="s">
        <v>206</v>
      </c>
      <c r="B113" s="31" t="s">
        <v>205</v>
      </c>
      <c r="C113" s="71">
        <f>SUM(C114:C115)</f>
        <v>23565.4</v>
      </c>
      <c r="D113" s="71">
        <f>SUM(D114:D115)</f>
        <v>6481.7</v>
      </c>
      <c r="E113" s="32">
        <f t="shared" si="3"/>
        <v>27.5</v>
      </c>
    </row>
    <row r="114" spans="1:5" ht="47.25">
      <c r="A114" s="24" t="s">
        <v>204</v>
      </c>
      <c r="B114" s="25" t="s">
        <v>203</v>
      </c>
      <c r="C114" s="72">
        <v>10963.6</v>
      </c>
      <c r="D114" s="70">
        <v>4945.4</v>
      </c>
      <c r="E114" s="29">
        <f t="shared" si="3"/>
        <v>45.1</v>
      </c>
    </row>
    <row r="115" spans="1:5" ht="16.5" thickBot="1">
      <c r="A115" s="89" t="s">
        <v>202</v>
      </c>
      <c r="B115" s="90" t="s">
        <v>201</v>
      </c>
      <c r="C115" s="77">
        <v>12601.8</v>
      </c>
      <c r="D115" s="78">
        <v>1536.3</v>
      </c>
      <c r="E115" s="29">
        <f t="shared" si="3"/>
        <v>12.2</v>
      </c>
    </row>
    <row r="116" spans="1:5" ht="16.5" thickBot="1">
      <c r="A116" s="41" t="s">
        <v>6</v>
      </c>
      <c r="B116" s="42" t="s">
        <v>5</v>
      </c>
      <c r="C116" s="79">
        <f>C63+C71+C73+C77+C84+C89+C91+C97+C100+C105+C107+C111+C113</f>
        <v>1431471.5</v>
      </c>
      <c r="D116" s="79">
        <f>D63+D71+D73+D77+D84+D89+D91+D97+D100+D105+D107+D111+D113</f>
        <v>511024.2</v>
      </c>
      <c r="E116" s="91">
        <f t="shared" si="3"/>
        <v>35.7</v>
      </c>
    </row>
    <row r="117" spans="1:5" ht="48" thickBot="1">
      <c r="A117" s="44" t="s">
        <v>4</v>
      </c>
      <c r="B117" s="45" t="s">
        <v>3</v>
      </c>
      <c r="C117" s="80">
        <f>SUM(C60-C116)</f>
        <v>-97987.4</v>
      </c>
      <c r="D117" s="80">
        <f>SUM(D60-D116)</f>
        <v>90815.2</v>
      </c>
      <c r="E117" s="94"/>
    </row>
    <row r="118" spans="3:4" ht="15.75">
      <c r="C118" s="81"/>
      <c r="D118" s="81"/>
    </row>
    <row r="120" spans="1:5" ht="18.75">
      <c r="A120" s="46" t="s">
        <v>1</v>
      </c>
      <c r="B120" s="46"/>
      <c r="C120" s="87"/>
      <c r="D120" s="46"/>
      <c r="E120" s="86" t="s">
        <v>0</v>
      </c>
    </row>
  </sheetData>
  <sheetProtection insertRows="0"/>
  <autoFilter ref="A5:E117"/>
  <mergeCells count="2">
    <mergeCell ref="A1:E1"/>
    <mergeCell ref="A2:E2"/>
  </mergeCells>
  <printOptions/>
  <pageMargins left="0.7874015748031497" right="0" top="0.35433070866141736" bottom="0.35433070866141736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2015-06-10T06:23:37Z</cp:lastPrinted>
  <dcterms:created xsi:type="dcterms:W3CDTF">2002-10-29T08:22:06Z</dcterms:created>
  <dcterms:modified xsi:type="dcterms:W3CDTF">2016-03-24T09:59:57Z</dcterms:modified>
  <cp:category/>
  <cp:version/>
  <cp:contentType/>
  <cp:contentStatus/>
</cp:coreProperties>
</file>