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95" windowWidth="13485" windowHeight="9465" tabRatio="860" firstSheet="1" activeTab="1"/>
  </bookViews>
  <sheets>
    <sheet name="КБ" sheetId="1" r:id="rId1"/>
    <sheet name="РБ" sheetId="2" r:id="rId2"/>
  </sheets>
  <definedNames>
    <definedName name="_xlnm._FilterDatabase" localSheetId="0" hidden="1">'КБ'!$A$5:$G$116</definedName>
    <definedName name="_xlnm._FilterDatabase" localSheetId="1" hidden="1">'РБ'!$A$5:$G$118</definedName>
    <definedName name="_xlnm.Print_Titles" localSheetId="0">'КБ'!$4:$4</definedName>
    <definedName name="_xlnm.Print_Titles" localSheetId="1">'РБ'!$4:$4</definedName>
    <definedName name="_xlnm.Print_Area" localSheetId="1">'РБ'!$A$1:$G$121</definedName>
  </definedNames>
  <calcPr fullCalcOnLoad="1" fullPrecision="0"/>
</workbook>
</file>

<file path=xl/sharedStrings.xml><?xml version="1.0" encoding="utf-8"?>
<sst xmlns="http://schemas.openxmlformats.org/spreadsheetml/2006/main" count="467" uniqueCount="265">
  <si>
    <t>Солуянова С.А.</t>
  </si>
  <si>
    <t>Начальник финансового управления</t>
  </si>
  <si>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</si>
  <si>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</si>
  <si>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</si>
  <si>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</si>
  <si>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</si>
  <si>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</si>
  <si>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</si>
  <si>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</si>
  <si>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</si>
  <si>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</si>
  <si>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</si>
  <si>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</si>
  <si>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</si>
  <si>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</si>
  <si>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</si>
  <si>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</si>
  <si>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</si>
  <si>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</si>
  <si>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</si>
  <si>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</si>
  <si>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</si>
  <si>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</si>
  <si>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</si>
  <si>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</si>
  <si>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</si>
  <si>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</si>
  <si>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</si>
  <si>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</si>
  <si>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</si>
  <si>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</si>
  <si>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</si>
  <si>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</si>
  <si>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</si>
  <si>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</si>
  <si>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</si>
  <si>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</si>
  <si>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</si>
  <si>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</si>
  <si>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</si>
  <si>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</si>
  <si>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</si>
  <si>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</si>
  <si>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</si>
  <si>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</si>
  <si>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</si>
  <si>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</si>
  <si>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</si>
  <si>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</si>
  <si>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</si>
  <si>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</si>
  <si>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</si>
  <si>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</si>
  <si>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</si>
  <si>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</si>
  <si>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</si>
  <si>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</si>
  <si>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</si>
  <si>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</si>
  <si>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</si>
  <si>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</si>
  <si>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</si>
  <si>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</si>
  <si>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</si>
  <si>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</si>
  <si>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</si>
  <si>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</si>
  <si>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</si>
  <si>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</si>
  <si>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</si>
  <si>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</si>
  <si>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</si>
  <si>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</si>
  <si>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</si>
  <si>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</si>
  <si>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</si>
  <si>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</si>
  <si>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</si>
  <si>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</si>
  <si>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</si>
  <si>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</si>
  <si>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</si>
  <si>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</si>
  <si>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</si>
  <si>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</si>
  <si>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</si>
  <si>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</si>
  <si>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</si>
  <si>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</si>
  <si>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</si>
  <si>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</si>
  <si>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</si>
  <si>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</si>
  <si>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</si>
  <si>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</si>
  <si>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</si>
  <si>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</si>
  <si>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</si>
  <si>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</si>
  <si>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</si>
  <si>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</si>
  <si>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</si>
  <si>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</si>
  <si>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</si>
  <si>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</si>
  <si>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</si>
  <si>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</si>
  <si>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</si>
  <si>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</si>
  <si>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</si>
  <si>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</si>
  <si>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</si>
  <si>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</si>
  <si>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</si>
  <si>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</si>
  <si>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</si>
  <si>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</si>
  <si>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</si>
  <si>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</si>
  <si>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</si>
  <si>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</si>
  <si>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</si>
  <si>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</si>
  <si>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</si>
  <si>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</si>
  <si>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</si>
  <si>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</si>
  <si>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</si>
  <si>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</si>
  <si>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</si>
  <si>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 нарушения законодательства РФ о размещении заказов на поставки товаров, выполнение работ,оказание услуг для нужд муниципальных районов</t>
  </si>
  <si>
    <t>000 1 16 33000 05 0000 140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</si>
  <si>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</si>
  <si>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</si>
  <si>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</si>
  <si>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</si>
  <si>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</si>
  <si>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</si>
  <si>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</si>
  <si>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</si>
  <si>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</si>
  <si>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</si>
  <si>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</si>
  <si>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</si>
  <si>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</si>
  <si>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</si>
  <si>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</si>
  <si>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</si>
  <si>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</si>
  <si>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</si>
  <si>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</si>
  <si>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</si>
  <si>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</si>
  <si>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</si>
  <si>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</si>
  <si>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</si>
  <si>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</si>
  <si>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</si>
  <si>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</si>
  <si>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</si>
  <si>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</si>
  <si>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</si>
  <si>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</si>
  <si>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</si>
  <si>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</si>
  <si>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</si>
  <si>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</si>
  <si>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</si>
  <si>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</si>
  <si>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</si>
  <si>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</si>
  <si>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</si>
  <si>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</si>
  <si>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</si>
  <si>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</si>
  <si>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</si>
  <si>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</si>
  <si>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</si>
  <si>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</si>
  <si>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</si>
  <si>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</si>
  <si>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</si>
  <si>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</si>
  <si>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</si>
  <si>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</si>
  <si>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</si>
  <si>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</si>
  <si>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</si>
  <si>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</si>
  <si>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</si>
  <si>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</si>
  <si>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</si>
  <si>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</si>
  <si>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</si>
  <si>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</si>
  <si>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</si>
  <si>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</si>
  <si>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</si>
  <si>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</si>
  <si>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</si>
  <si>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</si>
  <si>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</si>
  <si>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</si>
  <si>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</si>
  <si>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</si>
  <si>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</si>
  <si>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</si>
  <si>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</si>
  <si>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</si>
  <si>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</si>
  <si>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000 1 16 33000 00 0000 140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</si>
  <si>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</si>
  <si>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</si>
  <si>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</si>
  <si>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</si>
  <si>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</si>
  <si>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</si>
  <si>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</si>
  <si>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</si>
  <si>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</si>
  <si>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</si>
  <si>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</si>
  <si>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</si>
  <si>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</si>
  <si>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000 1 16 42000 01 0000 140</t>
  </si>
  <si>
    <t>Денежные взыскания (штрафы) за нарушение условий договоров (соглашений) о предоставлении бюджетных кредитов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</si>
  <si>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</si>
  <si>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</si>
  <si>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</si>
  <si>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</si>
  <si>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</si>
  <si>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</si>
  <si>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</si>
  <si>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</si>
  <si>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</si>
  <si>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</si>
  <si>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</si>
  <si>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</si>
  <si>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</si>
  <si>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</si>
  <si>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</si>
  <si>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</si>
  <si>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</si>
  <si>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</si>
  <si>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</si>
  <si>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</si>
  <si>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</si>
  <si>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</si>
  <si>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</si>
  <si>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</si>
  <si>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</si>
  <si>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</si>
  <si>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</si>
  <si>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</si>
  <si>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</si>
  <si>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</si>
  <si>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</si>
  <si>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% исполнения к полугод. назнач.</t>
  </si>
  <si>
    <t>% исполнения к  полугод.назначениям</t>
  </si>
  <si>
    <t>Назначено на 9 месяцев</t>
  </si>
  <si>
    <t>более 200</t>
  </si>
  <si>
    <t>на 01.09.2014г.</t>
  </si>
  <si>
    <t>0602</t>
  </si>
  <si>
    <t>Сбор, удаление отходов и очистка сточных вод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</si>
</sst>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</numFmts>
  <fonts count="50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72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4" borderId="10" xfId="60" applyNumberFormat="1" applyFont="1" applyFill="1" applyBorder="1" applyAlignment="1" applyProtection="1">
      <alignment horizontal="center" vertical="center" wrapText="1"/>
      <protection/>
    </xf>
    <xf numFmtId="172" fontId="2" fillId="33" borderId="25" xfId="60" applyNumberFormat="1" applyFont="1" applyFill="1" applyBorder="1" applyAlignment="1" applyProtection="1">
      <alignment horizontal="center" vertical="center" wrapText="1"/>
      <protection/>
    </xf>
    <xf numFmtId="172" fontId="4" fillId="34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Border="1" applyAlignment="1" applyProtection="1">
      <alignment horizontal="center" vertical="center" wrapText="1"/>
      <protection/>
    </xf>
    <xf numFmtId="172" fontId="2" fillId="33" borderId="26" xfId="60" applyNumberFormat="1" applyFont="1" applyFill="1" applyBorder="1" applyAlignment="1" applyProtection="1">
      <alignment horizontal="center" vertical="center" wrapText="1"/>
      <protection/>
    </xf>
    <xf numFmtId="172" fontId="2" fillId="33" borderId="22" xfId="60" applyNumberFormat="1" applyFont="1" applyFill="1" applyBorder="1" applyAlignment="1" applyProtection="1">
      <alignment horizontal="center" vertical="center" wrapText="1"/>
      <protection/>
    </xf>
    <xf numFmtId="172" fontId="4" fillId="35" borderId="13" xfId="60" applyNumberFormat="1" applyFont="1" applyFill="1" applyBorder="1" applyAlignment="1" applyProtection="1">
      <alignment horizontal="center" vertical="center" wrapText="1"/>
      <protection/>
    </xf>
    <xf numFmtId="172" fontId="3" fillId="33" borderId="14" xfId="6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6" borderId="13" xfId="60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172" fontId="9" fillId="33" borderId="10" xfId="60" applyNumberFormat="1" applyFont="1" applyFill="1" applyBorder="1" applyAlignment="1" applyProtection="1">
      <alignment horizontal="center" vertical="center" wrapText="1"/>
      <protection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3" xfId="0" applyNumberFormat="1" applyFont="1" applyFill="1" applyBorder="1" applyAlignment="1" applyProtection="1">
      <alignment horizontal="right" vertical="center"/>
      <protection locked="0"/>
    </xf>
    <xf numFmtId="0" fontId="4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5" borderId="22" xfId="60" applyNumberFormat="1" applyFont="1" applyFill="1" applyBorder="1" applyAlignment="1" applyProtection="1">
      <alignment horizontal="center" vertical="center" wrapText="1"/>
      <protection locked="0"/>
    </xf>
    <xf numFmtId="172" fontId="9" fillId="33" borderId="22" xfId="60" applyNumberFormat="1" applyFont="1" applyFill="1" applyBorder="1" applyAlignment="1" applyProtection="1">
      <alignment horizontal="center" vertical="center" wrapText="1"/>
      <protection/>
    </xf>
    <xf numFmtId="172" fontId="4" fillId="34" borderId="22" xfId="60" applyNumberFormat="1" applyFont="1" applyFill="1" applyBorder="1" applyAlignment="1" applyProtection="1">
      <alignment horizontal="center" vertical="center" wrapText="1"/>
      <protection/>
    </xf>
    <xf numFmtId="172" fontId="4" fillId="34" borderId="26" xfId="60" applyNumberFormat="1" applyFont="1" applyFill="1" applyBorder="1" applyAlignment="1" applyProtection="1">
      <alignment horizontal="center" vertical="center" wrapText="1"/>
      <protection/>
    </xf>
    <xf numFmtId="172" fontId="2" fillId="0" borderId="22" xfId="60" applyNumberFormat="1" applyFont="1" applyFill="1" applyBorder="1" applyAlignment="1" applyProtection="1">
      <alignment horizontal="center" vertical="center" wrapText="1"/>
      <protection/>
    </xf>
    <xf numFmtId="172" fontId="4" fillId="35" borderId="14" xfId="60" applyNumberFormat="1" applyFont="1" applyFill="1" applyBorder="1" applyAlignment="1" applyProtection="1">
      <alignment horizontal="center" vertical="center" wrapText="1"/>
      <protection/>
    </xf>
    <xf numFmtId="172" fontId="4" fillId="34" borderId="28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60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2" fontId="2" fillId="38" borderId="10" xfId="60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6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60" applyNumberFormat="1" applyFont="1" applyFill="1" applyBorder="1" applyAlignment="1" applyProtection="1">
      <alignment horizontal="center" vertical="center" wrapText="1"/>
      <protection locked="0"/>
    </xf>
    <xf numFmtId="172" fontId="10" fillId="33" borderId="19" xfId="60" applyNumberFormat="1" applyFont="1" applyFill="1" applyBorder="1" applyAlignment="1" applyProtection="1">
      <alignment horizontal="center" vertical="center" wrapText="1"/>
      <protection/>
    </xf>
    <xf numFmtId="172" fontId="10" fillId="33" borderId="23" xfId="60" applyNumberFormat="1" applyFont="1" applyFill="1" applyBorder="1" applyAlignment="1" applyProtection="1">
      <alignment horizontal="center" vertical="center" wrapText="1"/>
      <protection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9" xfId="0" applyFont="1" applyFill="1" applyBorder="1" applyAlignment="1" applyProtection="1">
      <alignment horizontal="left" vertical="center" wrapText="1"/>
      <protection locked="0"/>
    </xf>
    <xf numFmtId="172" fontId="4" fillId="36" borderId="29" xfId="60" applyNumberFormat="1" applyFont="1" applyFill="1" applyBorder="1" applyAlignment="1" applyProtection="1">
      <alignment horizontal="center" vertical="center" wrapText="1"/>
      <protection locked="0"/>
    </xf>
    <xf numFmtId="49" fontId="4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1" xfId="0" applyNumberFormat="1" applyFont="1" applyFill="1" applyBorder="1" applyAlignment="1" applyProtection="1">
      <alignment horizontal="center" vertical="center"/>
      <protection locked="0"/>
    </xf>
    <xf numFmtId="172" fontId="4" fillId="35" borderId="3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19"/>
  <sheetViews>
    <sheetView showZeros="0" view="pageBreakPreview" zoomScale="80" zoomScaleNormal="90" zoomScaleSheetLayoutView="80" zoomScalePageLayoutView="0" workbookViewId="0" topLeftCell="A1">
      <pane ySplit="5" topLeftCell="A84" activePane="bottomLeft" state="frozen"/>
      <selection pane="topLeft" activeCell="A2" sqref="A2:V2"/>
      <selection pane="bottomLeft" activeCell="C115" sqref="C115"/>
    </sheetView>
  </sheetViews>
  <sheetFormatPr defaultColWidth="9.00390625" defaultRowHeight="12.75"/>
  <cols>
    <col min="1" max="1" width="30.125" style="4" customWidth="1"/>
    <col min="2" max="2" width="54.625" style="4" customWidth="1"/>
    <col min="3" max="4" width="15.25390625" style="4" customWidth="1"/>
    <col min="5" max="5" width="14.125" style="4" customWidth="1"/>
    <col min="6" max="7" width="11.75390625" style="4" customWidth="1"/>
    <col min="8" max="16384" width="9.125" style="4" customWidth="1"/>
  </cols>
  <sheetData>
    <row r="1" spans="1:7" ht="20.25" customHeight="1">
      <c r="A1" s="122" t="s">
        <v>223</v>
      </c>
      <c r="B1" s="122"/>
      <c r="C1" s="122"/>
      <c r="D1" s="122"/>
      <c r="E1" s="122"/>
      <c r="F1" s="122"/>
      <c r="G1" s="122"/>
    </row>
    <row r="2" spans="1:7" ht="18.75">
      <c r="A2" s="121" t="s">
        <v>262</v>
      </c>
      <c r="B2" s="121"/>
      <c r="C2" s="121"/>
      <c r="D2" s="121"/>
      <c r="E2" s="121"/>
      <c r="F2" s="121"/>
      <c r="G2" s="121"/>
    </row>
    <row r="3" spans="1:7" ht="16.5" thickBot="1">
      <c r="A3" s="5"/>
      <c r="B3" s="6"/>
      <c r="C3" s="7"/>
      <c r="D3" s="7"/>
      <c r="E3" s="8"/>
      <c r="F3" s="8"/>
      <c r="G3" s="8"/>
    </row>
    <row r="4" spans="1:7" ht="95.25" thickBot="1">
      <c r="A4" s="9" t="s">
        <v>200</v>
      </c>
      <c r="B4" s="10" t="s">
        <v>199</v>
      </c>
      <c r="C4" s="11" t="s">
        <v>221</v>
      </c>
      <c r="D4" s="11" t="s">
        <v>260</v>
      </c>
      <c r="E4" s="12" t="s">
        <v>198</v>
      </c>
      <c r="F4" s="13" t="s">
        <v>197</v>
      </c>
      <c r="G4" s="13" t="s">
        <v>259</v>
      </c>
    </row>
    <row r="5" spans="1:7" ht="16.5" thickBot="1">
      <c r="A5" s="14">
        <v>1</v>
      </c>
      <c r="B5" s="15">
        <v>2</v>
      </c>
      <c r="C5" s="16" t="s">
        <v>2</v>
      </c>
      <c r="D5" s="16"/>
      <c r="E5" s="17">
        <v>5</v>
      </c>
      <c r="F5" s="17"/>
      <c r="G5" s="17">
        <v>6</v>
      </c>
    </row>
    <row r="6" spans="1:7" ht="16.5" thickBot="1">
      <c r="A6" s="69"/>
      <c r="B6" s="36" t="s">
        <v>196</v>
      </c>
      <c r="C6" s="70"/>
      <c r="D6" s="70"/>
      <c r="E6" s="71"/>
      <c r="F6" s="71"/>
      <c r="G6" s="71"/>
    </row>
    <row r="7" spans="1:7" ht="16.5" thickBot="1">
      <c r="A7" s="37" t="s">
        <v>195</v>
      </c>
      <c r="B7" s="38" t="s">
        <v>194</v>
      </c>
      <c r="C7" s="60">
        <f>C8+C24</f>
        <v>593661</v>
      </c>
      <c r="D7" s="60">
        <f>D8+D24</f>
        <v>426460.7</v>
      </c>
      <c r="E7" s="60">
        <f>E8+E24</f>
        <v>409190.5</v>
      </c>
      <c r="F7" s="60">
        <f>E7/C7*100</f>
        <v>68.9</v>
      </c>
      <c r="G7" s="60">
        <f>E7/D7*100</f>
        <v>96</v>
      </c>
    </row>
    <row r="8" spans="1:7" ht="16.5" thickBot="1">
      <c r="A8" s="72"/>
      <c r="B8" s="89" t="s">
        <v>193</v>
      </c>
      <c r="C8" s="84">
        <f>C9+C12+C16+C19+C23+C11</f>
        <v>497903.2</v>
      </c>
      <c r="D8" s="84">
        <f>D9+D12+D16+D19+D23+D11</f>
        <v>347188.6</v>
      </c>
      <c r="E8" s="84">
        <f>E9+E12+E16+E19+E23+E11</f>
        <v>316233.7</v>
      </c>
      <c r="F8" s="84">
        <f>E8/C8*100</f>
        <v>63.5</v>
      </c>
      <c r="G8" s="84">
        <f>E8/D8*100</f>
        <v>91.1</v>
      </c>
    </row>
    <row r="9" spans="1:7" ht="15.75">
      <c r="A9" s="90" t="s">
        <v>192</v>
      </c>
      <c r="B9" s="93" t="s">
        <v>191</v>
      </c>
      <c r="C9" s="94">
        <f>C10</f>
        <v>333690.3</v>
      </c>
      <c r="D9" s="94">
        <f>D10</f>
        <v>229354.7</v>
      </c>
      <c r="E9" s="94">
        <f>E10</f>
        <v>208076.8</v>
      </c>
      <c r="F9" s="94">
        <f>E9/C9*100</f>
        <v>62.4</v>
      </c>
      <c r="G9" s="94">
        <f>E9/D9*100</f>
        <v>90.7</v>
      </c>
    </row>
    <row r="10" spans="1:7" s="20" customFormat="1" ht="15.75">
      <c r="A10" s="91" t="s">
        <v>190</v>
      </c>
      <c r="B10" s="95" t="s">
        <v>189</v>
      </c>
      <c r="C10" s="73">
        <v>333690.3</v>
      </c>
      <c r="D10" s="73">
        <v>229354.7</v>
      </c>
      <c r="E10" s="73">
        <v>208076.8</v>
      </c>
      <c r="F10" s="2">
        <f aca="true" t="shared" si="0" ref="F10:F22">E10/C10*100</f>
        <v>62.4</v>
      </c>
      <c r="G10" s="2">
        <f aca="true" t="shared" si="1" ref="G10:G22">E10/D10*100</f>
        <v>90.7</v>
      </c>
    </row>
    <row r="11" spans="1:7" s="20" customFormat="1" ht="15.75">
      <c r="A11" s="92" t="s">
        <v>253</v>
      </c>
      <c r="B11" s="96" t="s">
        <v>251</v>
      </c>
      <c r="C11" s="74">
        <v>25396.1</v>
      </c>
      <c r="D11" s="74">
        <v>18666.1</v>
      </c>
      <c r="E11" s="74">
        <v>12626.2</v>
      </c>
      <c r="F11" s="2">
        <f t="shared" si="0"/>
        <v>49.7</v>
      </c>
      <c r="G11" s="2">
        <f t="shared" si="1"/>
        <v>67.6</v>
      </c>
    </row>
    <row r="12" spans="1:7" s="20" customFormat="1" ht="15.75">
      <c r="A12" s="92" t="s">
        <v>188</v>
      </c>
      <c r="B12" s="96" t="s">
        <v>187</v>
      </c>
      <c r="C12" s="74">
        <f>SUM(C13:C14)+C15</f>
        <v>23595.2</v>
      </c>
      <c r="D12" s="74">
        <f>D13+D14+D15</f>
        <v>17609.1</v>
      </c>
      <c r="E12" s="74">
        <v>17042</v>
      </c>
      <c r="F12" s="2">
        <f t="shared" si="0"/>
        <v>72.2</v>
      </c>
      <c r="G12" s="2">
        <f t="shared" si="1"/>
        <v>96.8</v>
      </c>
    </row>
    <row r="13" spans="1:7" s="20" customFormat="1" ht="31.5">
      <c r="A13" s="91" t="s">
        <v>237</v>
      </c>
      <c r="B13" s="95" t="s">
        <v>185</v>
      </c>
      <c r="C13" s="73">
        <v>21925.7</v>
      </c>
      <c r="D13" s="73">
        <v>16225</v>
      </c>
      <c r="E13" s="73">
        <v>16309.9</v>
      </c>
      <c r="F13" s="2">
        <f t="shared" si="0"/>
        <v>74.4</v>
      </c>
      <c r="G13" s="2">
        <f t="shared" si="1"/>
        <v>100.5</v>
      </c>
    </row>
    <row r="14" spans="1:7" s="20" customFormat="1" ht="15.75">
      <c r="A14" s="91" t="s">
        <v>238</v>
      </c>
      <c r="B14" s="95" t="s">
        <v>183</v>
      </c>
      <c r="C14" s="73">
        <v>534.1</v>
      </c>
      <c r="D14" s="73">
        <v>534.1</v>
      </c>
      <c r="E14" s="73">
        <v>376.4</v>
      </c>
      <c r="F14" s="2">
        <f t="shared" si="0"/>
        <v>70.5</v>
      </c>
      <c r="G14" s="2">
        <f t="shared" si="1"/>
        <v>70.5</v>
      </c>
    </row>
    <row r="15" spans="1:7" s="20" customFormat="1" ht="31.5">
      <c r="A15" s="91" t="s">
        <v>239</v>
      </c>
      <c r="B15" s="95" t="s">
        <v>240</v>
      </c>
      <c r="C15" s="73">
        <v>1135.4</v>
      </c>
      <c r="D15" s="73">
        <v>850</v>
      </c>
      <c r="E15" s="73">
        <v>355.8</v>
      </c>
      <c r="F15" s="2">
        <f t="shared" si="0"/>
        <v>31.3</v>
      </c>
      <c r="G15" s="2">
        <f t="shared" si="1"/>
        <v>41.9</v>
      </c>
    </row>
    <row r="16" spans="1:7" s="20" customFormat="1" ht="15.75">
      <c r="A16" s="92" t="s">
        <v>182</v>
      </c>
      <c r="B16" s="96" t="s">
        <v>181</v>
      </c>
      <c r="C16" s="74">
        <f>SUM(C17:C18)</f>
        <v>110661.8</v>
      </c>
      <c r="D16" s="74">
        <f>D17+D18</f>
        <v>78163.2</v>
      </c>
      <c r="E16" s="74">
        <f>E17+E18</f>
        <v>75138.4</v>
      </c>
      <c r="F16" s="2">
        <f t="shared" si="0"/>
        <v>67.9</v>
      </c>
      <c r="G16" s="2">
        <f t="shared" si="1"/>
        <v>96.1</v>
      </c>
    </row>
    <row r="17" spans="1:7" s="20" customFormat="1" ht="15.75">
      <c r="A17" s="91" t="s">
        <v>180</v>
      </c>
      <c r="B17" s="95" t="s">
        <v>179</v>
      </c>
      <c r="C17" s="73">
        <v>10494.2</v>
      </c>
      <c r="D17" s="73">
        <v>6034</v>
      </c>
      <c r="E17" s="73">
        <v>6111.5</v>
      </c>
      <c r="F17" s="2">
        <f t="shared" si="0"/>
        <v>58.2</v>
      </c>
      <c r="G17" s="2">
        <f t="shared" si="1"/>
        <v>101.3</v>
      </c>
    </row>
    <row r="18" spans="1:7" s="20" customFormat="1" ht="15.75">
      <c r="A18" s="91" t="s">
        <v>178</v>
      </c>
      <c r="B18" s="95" t="s">
        <v>177</v>
      </c>
      <c r="C18" s="73">
        <v>100167.6</v>
      </c>
      <c r="D18" s="73">
        <v>72129.2</v>
      </c>
      <c r="E18" s="73">
        <v>69026.9</v>
      </c>
      <c r="F18" s="2">
        <f t="shared" si="0"/>
        <v>68.9</v>
      </c>
      <c r="G18" s="2">
        <f t="shared" si="1"/>
        <v>95.7</v>
      </c>
    </row>
    <row r="19" spans="1:7" s="20" customFormat="1" ht="15.75">
      <c r="A19" s="92" t="s">
        <v>176</v>
      </c>
      <c r="B19" s="96" t="s">
        <v>175</v>
      </c>
      <c r="C19" s="74">
        <f>SUM(C20:C22)</f>
        <v>4559.8</v>
      </c>
      <c r="D19" s="74">
        <f>SUM(D20:D22)</f>
        <v>3395.5</v>
      </c>
      <c r="E19" s="74">
        <f>E20+E21+E22</f>
        <v>3361</v>
      </c>
      <c r="F19" s="2">
        <f t="shared" si="0"/>
        <v>73.7</v>
      </c>
      <c r="G19" s="2">
        <f t="shared" si="1"/>
        <v>99</v>
      </c>
    </row>
    <row r="20" spans="1:7" s="20" customFormat="1" ht="47.25">
      <c r="A20" s="91" t="s">
        <v>174</v>
      </c>
      <c r="B20" s="95" t="s">
        <v>173</v>
      </c>
      <c r="C20" s="73">
        <v>4385.7</v>
      </c>
      <c r="D20" s="73">
        <v>3256</v>
      </c>
      <c r="E20" s="73">
        <v>3276.9</v>
      </c>
      <c r="F20" s="2">
        <f t="shared" si="0"/>
        <v>74.7</v>
      </c>
      <c r="G20" s="2">
        <f t="shared" si="1"/>
        <v>100.6</v>
      </c>
    </row>
    <row r="21" spans="1:7" s="20" customFormat="1" ht="63">
      <c r="A21" s="91" t="s">
        <v>172</v>
      </c>
      <c r="B21" s="95" t="s">
        <v>227</v>
      </c>
      <c r="C21" s="73">
        <v>108.1</v>
      </c>
      <c r="D21" s="73">
        <v>85.5</v>
      </c>
      <c r="E21" s="73">
        <v>24.1</v>
      </c>
      <c r="F21" s="2">
        <f t="shared" si="0"/>
        <v>22.3</v>
      </c>
      <c r="G21" s="2">
        <f t="shared" si="1"/>
        <v>28.2</v>
      </c>
    </row>
    <row r="22" spans="1:7" s="20" customFormat="1" ht="47.25">
      <c r="A22" s="91" t="s">
        <v>171</v>
      </c>
      <c r="B22" s="95" t="s">
        <v>170</v>
      </c>
      <c r="C22" s="73">
        <v>66</v>
      </c>
      <c r="D22" s="73">
        <v>54</v>
      </c>
      <c r="E22" s="73">
        <v>60</v>
      </c>
      <c r="F22" s="2">
        <f t="shared" si="0"/>
        <v>90.9</v>
      </c>
      <c r="G22" s="2">
        <f t="shared" si="1"/>
        <v>111.1</v>
      </c>
    </row>
    <row r="23" spans="1:7" s="20" customFormat="1" ht="32.25" thickBot="1">
      <c r="A23" s="92" t="s">
        <v>169</v>
      </c>
      <c r="B23" s="97" t="s">
        <v>168</v>
      </c>
      <c r="C23" s="98"/>
      <c r="D23" s="98"/>
      <c r="E23" s="98">
        <v>-10.7</v>
      </c>
      <c r="F23" s="99"/>
      <c r="G23" s="99"/>
    </row>
    <row r="24" spans="1:7" ht="16.5" thickBot="1">
      <c r="A24" s="39"/>
      <c r="B24" s="100" t="s">
        <v>167</v>
      </c>
      <c r="C24" s="85">
        <f>C25+C33+C34+C35+C38+C48</f>
        <v>95757.8</v>
      </c>
      <c r="D24" s="85">
        <f>D25+D33+D34+D35+D38+D48</f>
        <v>79272.1</v>
      </c>
      <c r="E24" s="85">
        <f>E25+E33+E34+E35+E38+E48</f>
        <v>92956.8</v>
      </c>
      <c r="F24" s="85">
        <f>E24/C24*100</f>
        <v>97.1</v>
      </c>
      <c r="G24" s="85">
        <f>E24/D24*100</f>
        <v>117.3</v>
      </c>
    </row>
    <row r="25" spans="1:7" ht="63">
      <c r="A25" s="90" t="s">
        <v>166</v>
      </c>
      <c r="B25" s="93" t="s">
        <v>231</v>
      </c>
      <c r="C25" s="94">
        <f>SUM(C26:C32)</f>
        <v>30533.1</v>
      </c>
      <c r="D25" s="94">
        <f>D26+D27+D28+D29+D30+D31+D32</f>
        <v>25218.4</v>
      </c>
      <c r="E25" s="94">
        <f>SUM(E26:E32)</f>
        <v>29681</v>
      </c>
      <c r="F25" s="94">
        <f>E25/C25*100</f>
        <v>97.2</v>
      </c>
      <c r="G25" s="94">
        <f>E25/D25*100</f>
        <v>117.7</v>
      </c>
    </row>
    <row r="26" spans="1:7" ht="63">
      <c r="A26" s="102" t="s">
        <v>164</v>
      </c>
      <c r="B26" s="107" t="s">
        <v>163</v>
      </c>
      <c r="C26" s="1">
        <v>23</v>
      </c>
      <c r="D26" s="1">
        <v>23</v>
      </c>
      <c r="E26" s="1">
        <v>23</v>
      </c>
      <c r="F26" s="1"/>
      <c r="G26" s="1"/>
    </row>
    <row r="27" spans="1:7" ht="47.25">
      <c r="A27" s="102" t="s">
        <v>233</v>
      </c>
      <c r="B27" s="107" t="s">
        <v>234</v>
      </c>
      <c r="C27" s="1"/>
      <c r="D27" s="1"/>
      <c r="E27" s="101"/>
      <c r="F27" s="101"/>
      <c r="G27" s="101"/>
    </row>
    <row r="28" spans="1:7" s="20" customFormat="1" ht="78.75">
      <c r="A28" s="91" t="s">
        <v>232</v>
      </c>
      <c r="B28" s="95" t="s">
        <v>161</v>
      </c>
      <c r="C28" s="73">
        <v>17210</v>
      </c>
      <c r="D28" s="73">
        <v>14210</v>
      </c>
      <c r="E28" s="73">
        <v>19075.9</v>
      </c>
      <c r="F28" s="73">
        <f>E28/C28*100</f>
        <v>110.8</v>
      </c>
      <c r="G28" s="73">
        <f aca="true" t="shared" si="2" ref="G28:G47">E28/D28*100</f>
        <v>134.2</v>
      </c>
    </row>
    <row r="29" spans="1:7" s="20" customFormat="1" ht="110.25">
      <c r="A29" s="91" t="s">
        <v>160</v>
      </c>
      <c r="B29" s="95" t="s">
        <v>159</v>
      </c>
      <c r="C29" s="73">
        <v>1290</v>
      </c>
      <c r="D29" s="73">
        <v>1290</v>
      </c>
      <c r="E29" s="73">
        <v>1364.7</v>
      </c>
      <c r="F29" s="73" t="s">
        <v>261</v>
      </c>
      <c r="G29" s="73" t="s">
        <v>261</v>
      </c>
    </row>
    <row r="30" spans="1:7" s="20" customFormat="1" ht="94.5">
      <c r="A30" s="91" t="s">
        <v>158</v>
      </c>
      <c r="B30" s="95" t="s">
        <v>157</v>
      </c>
      <c r="C30" s="73">
        <v>11297.6</v>
      </c>
      <c r="D30" s="73">
        <v>9091.4</v>
      </c>
      <c r="E30" s="73">
        <v>8942.1</v>
      </c>
      <c r="F30" s="74">
        <f aca="true" t="shared" si="3" ref="F30:F41">E30/C30*100</f>
        <v>79.2</v>
      </c>
      <c r="G30" s="74">
        <f t="shared" si="2"/>
        <v>98.4</v>
      </c>
    </row>
    <row r="31" spans="1:7" s="20" customFormat="1" ht="31.5">
      <c r="A31" s="91" t="s">
        <v>156</v>
      </c>
      <c r="B31" s="95" t="s">
        <v>155</v>
      </c>
      <c r="C31" s="73">
        <v>236</v>
      </c>
      <c r="D31" s="73">
        <v>236</v>
      </c>
      <c r="E31" s="73">
        <v>8.7</v>
      </c>
      <c r="F31" s="74">
        <f t="shared" si="3"/>
        <v>3.7</v>
      </c>
      <c r="G31" s="74">
        <f t="shared" si="2"/>
        <v>3.7</v>
      </c>
    </row>
    <row r="32" spans="1:7" s="20" customFormat="1" ht="94.5">
      <c r="A32" s="91" t="s">
        <v>154</v>
      </c>
      <c r="B32" s="95" t="s">
        <v>153</v>
      </c>
      <c r="C32" s="73">
        <v>476.5</v>
      </c>
      <c r="D32" s="73">
        <v>368</v>
      </c>
      <c r="E32" s="73">
        <v>266.6</v>
      </c>
      <c r="F32" s="74">
        <f t="shared" si="3"/>
        <v>55.9</v>
      </c>
      <c r="G32" s="74">
        <f t="shared" si="2"/>
        <v>72.4</v>
      </c>
    </row>
    <row r="33" spans="1:7" s="20" customFormat="1" ht="31.5">
      <c r="A33" s="92" t="s">
        <v>152</v>
      </c>
      <c r="B33" s="96" t="s">
        <v>151</v>
      </c>
      <c r="C33" s="74">
        <v>4133.6</v>
      </c>
      <c r="D33" s="74">
        <v>3144.7</v>
      </c>
      <c r="E33" s="74">
        <v>3375.7</v>
      </c>
      <c r="F33" s="74">
        <f t="shared" si="3"/>
        <v>81.7</v>
      </c>
      <c r="G33" s="74">
        <f t="shared" si="2"/>
        <v>107.3</v>
      </c>
    </row>
    <row r="34" spans="1:7" s="20" customFormat="1" ht="31.5">
      <c r="A34" s="92" t="s">
        <v>150</v>
      </c>
      <c r="B34" s="96" t="s">
        <v>149</v>
      </c>
      <c r="C34" s="74"/>
      <c r="D34" s="74"/>
      <c r="E34" s="74">
        <v>3.9</v>
      </c>
      <c r="F34" s="73"/>
      <c r="G34" s="73"/>
    </row>
    <row r="35" spans="1:7" s="20" customFormat="1" ht="31.5">
      <c r="A35" s="92" t="s">
        <v>148</v>
      </c>
      <c r="B35" s="96" t="s">
        <v>147</v>
      </c>
      <c r="C35" s="74">
        <f>SUM(C36:C37)</f>
        <v>56848.6</v>
      </c>
      <c r="D35" s="74">
        <f>D36+D37</f>
        <v>47683.6</v>
      </c>
      <c r="E35" s="74">
        <f>SUM(E36:E37)</f>
        <v>57981.2</v>
      </c>
      <c r="F35" s="74">
        <f t="shared" si="3"/>
        <v>102</v>
      </c>
      <c r="G35" s="74">
        <f t="shared" si="2"/>
        <v>121.6</v>
      </c>
    </row>
    <row r="36" spans="1:7" s="20" customFormat="1" ht="94.5">
      <c r="A36" s="91" t="s">
        <v>146</v>
      </c>
      <c r="B36" s="95" t="s">
        <v>145</v>
      </c>
      <c r="C36" s="73">
        <v>20631.9</v>
      </c>
      <c r="D36" s="73">
        <v>17381.9</v>
      </c>
      <c r="E36" s="73">
        <v>18729.3</v>
      </c>
      <c r="F36" s="74">
        <f t="shared" si="3"/>
        <v>90.8</v>
      </c>
      <c r="G36" s="74">
        <f t="shared" si="2"/>
        <v>107.8</v>
      </c>
    </row>
    <row r="37" spans="1:7" s="20" customFormat="1" ht="78.75">
      <c r="A37" s="91" t="s">
        <v>144</v>
      </c>
      <c r="B37" s="95" t="s">
        <v>143</v>
      </c>
      <c r="C37" s="73">
        <v>36216.7</v>
      </c>
      <c r="D37" s="73">
        <v>30301.7</v>
      </c>
      <c r="E37" s="73">
        <v>39251.9</v>
      </c>
      <c r="F37" s="74">
        <f t="shared" si="3"/>
        <v>108.4</v>
      </c>
      <c r="G37" s="74">
        <f t="shared" si="2"/>
        <v>129.5</v>
      </c>
    </row>
    <row r="38" spans="1:7" s="20" customFormat="1" ht="31.5">
      <c r="A38" s="92" t="s">
        <v>142</v>
      </c>
      <c r="B38" s="96" t="s">
        <v>141</v>
      </c>
      <c r="C38" s="74">
        <f>SUM(C39:C47)</f>
        <v>4000.5</v>
      </c>
      <c r="D38" s="74">
        <f>D39+D40+D41+D42+D43+D44+D45+D46+D47</f>
        <v>2985.4</v>
      </c>
      <c r="E38" s="74">
        <v>1741.5</v>
      </c>
      <c r="F38" s="74">
        <f t="shared" si="3"/>
        <v>43.5</v>
      </c>
      <c r="G38" s="74">
        <f t="shared" si="2"/>
        <v>58.3</v>
      </c>
    </row>
    <row r="39" spans="1:7" s="20" customFormat="1" ht="126">
      <c r="A39" s="91" t="s">
        <v>140</v>
      </c>
      <c r="B39" s="95" t="s">
        <v>224</v>
      </c>
      <c r="C39" s="73">
        <v>0.5</v>
      </c>
      <c r="D39" s="73">
        <v>0.2</v>
      </c>
      <c r="E39" s="73">
        <v>-0.1</v>
      </c>
      <c r="F39" s="74">
        <f t="shared" si="3"/>
        <v>-20</v>
      </c>
      <c r="G39" s="74" t="s">
        <v>261</v>
      </c>
    </row>
    <row r="40" spans="1:7" s="20" customFormat="1" ht="78.75">
      <c r="A40" s="91" t="s">
        <v>245</v>
      </c>
      <c r="B40" s="95" t="s">
        <v>246</v>
      </c>
      <c r="C40" s="73">
        <v>22</v>
      </c>
      <c r="D40" s="73">
        <v>10</v>
      </c>
      <c r="E40" s="73">
        <v>45.5</v>
      </c>
      <c r="F40" s="74">
        <f t="shared" si="3"/>
        <v>206.8</v>
      </c>
      <c r="G40" s="74" t="s">
        <v>261</v>
      </c>
    </row>
    <row r="41" spans="1:7" s="20" customFormat="1" ht="110.25">
      <c r="A41" s="91" t="s">
        <v>138</v>
      </c>
      <c r="B41" s="95" t="s">
        <v>137</v>
      </c>
      <c r="C41" s="73">
        <v>832</v>
      </c>
      <c r="D41" s="73">
        <v>617</v>
      </c>
      <c r="E41" s="73">
        <v>424</v>
      </c>
      <c r="F41" s="73">
        <f t="shared" si="3"/>
        <v>51</v>
      </c>
      <c r="G41" s="73">
        <f t="shared" si="2"/>
        <v>68.7</v>
      </c>
    </row>
    <row r="42" spans="1:7" s="20" customFormat="1" ht="63">
      <c r="A42" s="91" t="s">
        <v>136</v>
      </c>
      <c r="B42" s="95" t="s">
        <v>135</v>
      </c>
      <c r="C42" s="73"/>
      <c r="D42" s="73"/>
      <c r="E42" s="73"/>
      <c r="F42" s="73"/>
      <c r="G42" s="73"/>
    </row>
    <row r="43" spans="1:7" s="20" customFormat="1" ht="31.5">
      <c r="A43" s="91" t="s">
        <v>134</v>
      </c>
      <c r="B43" s="95" t="s">
        <v>133</v>
      </c>
      <c r="C43" s="73"/>
      <c r="D43" s="73"/>
      <c r="E43" s="73"/>
      <c r="F43" s="73"/>
      <c r="G43" s="73"/>
    </row>
    <row r="44" spans="1:7" s="20" customFormat="1" ht="63">
      <c r="A44" s="91" t="s">
        <v>132</v>
      </c>
      <c r="B44" s="95" t="s">
        <v>131</v>
      </c>
      <c r="C44" s="73"/>
      <c r="D44" s="73"/>
      <c r="E44" s="73">
        <v>3.2</v>
      </c>
      <c r="F44" s="73"/>
      <c r="G44" s="73"/>
    </row>
    <row r="45" spans="1:7" s="20" customFormat="1" ht="78.75">
      <c r="A45" s="91" t="s">
        <v>130</v>
      </c>
      <c r="B45" s="95" t="s">
        <v>129</v>
      </c>
      <c r="C45" s="73"/>
      <c r="D45" s="73"/>
      <c r="E45" s="73">
        <v>51.8</v>
      </c>
      <c r="F45" s="73"/>
      <c r="G45" s="73"/>
    </row>
    <row r="46" spans="1:7" s="20" customFormat="1" ht="47.25">
      <c r="A46" s="91" t="s">
        <v>247</v>
      </c>
      <c r="B46" s="95" t="s">
        <v>248</v>
      </c>
      <c r="C46" s="73">
        <v>8.5</v>
      </c>
      <c r="D46" s="73">
        <v>8.5</v>
      </c>
      <c r="E46" s="73">
        <v>23.5</v>
      </c>
      <c r="F46" s="73"/>
      <c r="G46" s="73"/>
    </row>
    <row r="47" spans="1:7" s="20" customFormat="1" ht="63">
      <c r="A47" s="91" t="s">
        <v>128</v>
      </c>
      <c r="B47" s="95" t="s">
        <v>127</v>
      </c>
      <c r="C47" s="73">
        <v>3137.5</v>
      </c>
      <c r="D47" s="73">
        <v>2349.7</v>
      </c>
      <c r="E47" s="73">
        <v>1193.6</v>
      </c>
      <c r="F47" s="73">
        <f>E47/C47*100</f>
        <v>38</v>
      </c>
      <c r="G47" s="73">
        <f t="shared" si="2"/>
        <v>50.8</v>
      </c>
    </row>
    <row r="48" spans="1:7" ht="15.75">
      <c r="A48" s="103" t="s">
        <v>126</v>
      </c>
      <c r="B48" s="108" t="s">
        <v>125</v>
      </c>
      <c r="C48" s="3">
        <f>C49+C50</f>
        <v>242</v>
      </c>
      <c r="D48" s="3">
        <f>D50</f>
        <v>240</v>
      </c>
      <c r="E48" s="3">
        <f>E49+E50</f>
        <v>173.5</v>
      </c>
      <c r="F48" s="3">
        <f>E48/C48*100</f>
        <v>71.7</v>
      </c>
      <c r="G48" s="3">
        <f>E48/D48*100</f>
        <v>72.3</v>
      </c>
    </row>
    <row r="49" spans="1:7" ht="15.75">
      <c r="A49" s="104" t="s">
        <v>124</v>
      </c>
      <c r="B49" s="109" t="s">
        <v>123</v>
      </c>
      <c r="C49" s="3"/>
      <c r="D49" s="3"/>
      <c r="E49" s="75">
        <v>12.1</v>
      </c>
      <c r="F49" s="3"/>
      <c r="G49" s="3"/>
    </row>
    <row r="50" spans="1:7" ht="16.5" thickBot="1">
      <c r="A50" s="104" t="s">
        <v>122</v>
      </c>
      <c r="B50" s="110" t="s">
        <v>121</v>
      </c>
      <c r="C50" s="111">
        <v>242</v>
      </c>
      <c r="D50" s="111">
        <v>240</v>
      </c>
      <c r="E50" s="111">
        <v>161.4</v>
      </c>
      <c r="F50" s="111">
        <f aca="true" t="shared" si="4" ref="F50:F57">E50/C50*100</f>
        <v>66.7</v>
      </c>
      <c r="G50" s="111">
        <f aca="true" t="shared" si="5" ref="G50:G57">E50/D50*100</f>
        <v>67.3</v>
      </c>
    </row>
    <row r="51" spans="1:7" ht="15.75">
      <c r="A51" s="41" t="s">
        <v>120</v>
      </c>
      <c r="B51" s="105" t="s">
        <v>119</v>
      </c>
      <c r="C51" s="106">
        <f>C52+C57+C59</f>
        <v>983320.7</v>
      </c>
      <c r="D51" s="106">
        <f>D52+D57+D58+D59</f>
        <v>747584</v>
      </c>
      <c r="E51" s="106">
        <f>E52+E57+E59+E58</f>
        <v>652773.8</v>
      </c>
      <c r="F51" s="85">
        <f t="shared" si="4"/>
        <v>66.4</v>
      </c>
      <c r="G51" s="85">
        <f t="shared" si="5"/>
        <v>87.3</v>
      </c>
    </row>
    <row r="52" spans="1:7" ht="31.5">
      <c r="A52" s="40" t="s">
        <v>118</v>
      </c>
      <c r="B52" s="43" t="s">
        <v>117</v>
      </c>
      <c r="C52" s="2">
        <f>SUM(C53:C56)</f>
        <v>981763.4</v>
      </c>
      <c r="D52" s="2">
        <f>D53+D54+D55+D56</f>
        <v>746876.7</v>
      </c>
      <c r="E52" s="2">
        <f>SUM(E53:E56)</f>
        <v>652706.7</v>
      </c>
      <c r="F52" s="86">
        <f t="shared" si="4"/>
        <v>66.5</v>
      </c>
      <c r="G52" s="86">
        <f t="shared" si="5"/>
        <v>87.4</v>
      </c>
    </row>
    <row r="53" spans="1:7" ht="31.5">
      <c r="A53" s="40" t="s">
        <v>116</v>
      </c>
      <c r="B53" s="43" t="s">
        <v>115</v>
      </c>
      <c r="C53" s="1">
        <v>41684.9</v>
      </c>
      <c r="D53" s="1">
        <v>32071.8</v>
      </c>
      <c r="E53" s="1">
        <v>29235</v>
      </c>
      <c r="F53" s="86">
        <f t="shared" si="4"/>
        <v>70.1</v>
      </c>
      <c r="G53" s="86">
        <f t="shared" si="5"/>
        <v>91.2</v>
      </c>
    </row>
    <row r="54" spans="1:7" ht="47.25">
      <c r="A54" s="40" t="s">
        <v>114</v>
      </c>
      <c r="B54" s="43" t="s">
        <v>113</v>
      </c>
      <c r="C54" s="1">
        <v>285141.4</v>
      </c>
      <c r="D54" s="1">
        <v>195395.2</v>
      </c>
      <c r="E54" s="1">
        <v>160285.8</v>
      </c>
      <c r="F54" s="86">
        <f t="shared" si="4"/>
        <v>56.2</v>
      </c>
      <c r="G54" s="86">
        <f t="shared" si="5"/>
        <v>82</v>
      </c>
    </row>
    <row r="55" spans="1:7" ht="31.5">
      <c r="A55" s="40" t="s">
        <v>112</v>
      </c>
      <c r="B55" s="43" t="s">
        <v>111</v>
      </c>
      <c r="C55" s="1">
        <v>653186.1</v>
      </c>
      <c r="D55" s="1">
        <v>517658.7</v>
      </c>
      <c r="E55" s="1">
        <v>461434.9</v>
      </c>
      <c r="F55" s="86">
        <f t="shared" si="4"/>
        <v>70.6</v>
      </c>
      <c r="G55" s="86">
        <f t="shared" si="5"/>
        <v>89.1</v>
      </c>
    </row>
    <row r="56" spans="1:7" ht="15.75">
      <c r="A56" s="40" t="s">
        <v>110</v>
      </c>
      <c r="B56" s="43" t="s">
        <v>109</v>
      </c>
      <c r="C56" s="1">
        <v>1751</v>
      </c>
      <c r="D56" s="1">
        <v>1751</v>
      </c>
      <c r="E56" s="1">
        <v>1751</v>
      </c>
      <c r="F56" s="86">
        <f t="shared" si="4"/>
        <v>100</v>
      </c>
      <c r="G56" s="86">
        <f t="shared" si="5"/>
        <v>100</v>
      </c>
    </row>
    <row r="57" spans="1:7" ht="15.75">
      <c r="A57" s="44" t="s">
        <v>108</v>
      </c>
      <c r="B57" s="45" t="s">
        <v>107</v>
      </c>
      <c r="C57" s="2">
        <v>3449</v>
      </c>
      <c r="D57" s="2">
        <v>2599</v>
      </c>
      <c r="E57" s="2">
        <v>1958.8</v>
      </c>
      <c r="F57" s="86">
        <f t="shared" si="4"/>
        <v>56.8</v>
      </c>
      <c r="G57" s="86">
        <f t="shared" si="5"/>
        <v>75.4</v>
      </c>
    </row>
    <row r="58" spans="1:7" ht="94.5">
      <c r="A58" s="67" t="s">
        <v>230</v>
      </c>
      <c r="B58" s="68" t="s">
        <v>244</v>
      </c>
      <c r="C58" s="76"/>
      <c r="D58" s="76"/>
      <c r="E58" s="76"/>
      <c r="F58" s="87"/>
      <c r="G58" s="87">
        <f>IF(C58&gt;0,E58/C58*100,0)</f>
        <v>0</v>
      </c>
    </row>
    <row r="59" spans="1:7" ht="31.5">
      <c r="A59" s="67" t="s">
        <v>106</v>
      </c>
      <c r="B59" s="68" t="s">
        <v>105</v>
      </c>
      <c r="C59" s="76">
        <v>-1891.7</v>
      </c>
      <c r="D59" s="76">
        <v>-1891.7</v>
      </c>
      <c r="E59" s="76">
        <v>-1891.7</v>
      </c>
      <c r="F59" s="87">
        <f>E59/C59*100</f>
        <v>100</v>
      </c>
      <c r="G59" s="87">
        <f>E59/D59*100</f>
        <v>100</v>
      </c>
    </row>
    <row r="60" spans="1:7" ht="15.75">
      <c r="A60" s="46" t="s">
        <v>104</v>
      </c>
      <c r="B60" s="47" t="s">
        <v>103</v>
      </c>
      <c r="C60" s="61">
        <f>C7+C51</f>
        <v>1576981.7</v>
      </c>
      <c r="D60" s="61">
        <f>D51+D7</f>
        <v>1174044.7</v>
      </c>
      <c r="E60" s="61">
        <f>E7+E51</f>
        <v>1061964.3</v>
      </c>
      <c r="F60" s="78">
        <f>E60/C60*100</f>
        <v>67.3</v>
      </c>
      <c r="G60" s="78">
        <f>E60/D60*100</f>
        <v>90.5</v>
      </c>
    </row>
    <row r="61" spans="1:7" ht="15.75">
      <c r="A61" s="25"/>
      <c r="B61" s="26"/>
      <c r="C61" s="77"/>
      <c r="D61" s="77"/>
      <c r="E61" s="77"/>
      <c r="F61" s="88"/>
      <c r="G61" s="88">
        <f>IF(C61&gt;0,E61/C61*100,0)</f>
        <v>0</v>
      </c>
    </row>
    <row r="62" spans="1:7" ht="15.75">
      <c r="A62" s="27"/>
      <c r="B62" s="28" t="s">
        <v>102</v>
      </c>
      <c r="C62" s="48"/>
      <c r="D62" s="48"/>
      <c r="E62" s="48"/>
      <c r="F62" s="56"/>
      <c r="G62" s="56">
        <f>IF(C62&gt;0,E62/C62*100,0)</f>
        <v>0</v>
      </c>
    </row>
    <row r="63" spans="1:7" ht="15.75">
      <c r="A63" s="22" t="s">
        <v>101</v>
      </c>
      <c r="B63" s="23" t="s">
        <v>100</v>
      </c>
      <c r="C63" s="49">
        <f>SUM(C64:C71)</f>
        <v>130469.9</v>
      </c>
      <c r="D63" s="49">
        <f>SUM(D64:D71)</f>
        <v>105636.5</v>
      </c>
      <c r="E63" s="49">
        <f>SUM(E64:E71)</f>
        <v>82825.4</v>
      </c>
      <c r="F63" s="80">
        <f>E63/C63*100</f>
        <v>63.5</v>
      </c>
      <c r="G63" s="80">
        <f>E63/D63*100</f>
        <v>78.4</v>
      </c>
    </row>
    <row r="64" spans="1:7" ht="31.5">
      <c r="A64" s="21" t="s">
        <v>99</v>
      </c>
      <c r="B64" s="24" t="s">
        <v>98</v>
      </c>
      <c r="C64" s="50">
        <v>3176.7</v>
      </c>
      <c r="D64" s="50">
        <v>2533.4</v>
      </c>
      <c r="E64" s="48">
        <v>2050.8</v>
      </c>
      <c r="F64" s="56">
        <f>E64/C64*100</f>
        <v>64.6</v>
      </c>
      <c r="G64" s="56">
        <f>E64/D64*100</f>
        <v>81</v>
      </c>
    </row>
    <row r="65" spans="1:7" ht="63">
      <c r="A65" s="21" t="s">
        <v>97</v>
      </c>
      <c r="B65" s="24" t="s">
        <v>96</v>
      </c>
      <c r="C65" s="50">
        <v>4958.99</v>
      </c>
      <c r="D65" s="50">
        <v>3893</v>
      </c>
      <c r="E65" s="48">
        <v>2799.7</v>
      </c>
      <c r="F65" s="56">
        <f aca="true" t="shared" si="6" ref="F65:F71">E65/C65*100</f>
        <v>56.5</v>
      </c>
      <c r="G65" s="56">
        <f aca="true" t="shared" si="7" ref="G65:G71">E65/D65*100</f>
        <v>71.9</v>
      </c>
    </row>
    <row r="66" spans="1:7" ht="47.25">
      <c r="A66" s="21" t="s">
        <v>95</v>
      </c>
      <c r="B66" s="24" t="s">
        <v>94</v>
      </c>
      <c r="C66" s="50">
        <v>64390.46</v>
      </c>
      <c r="D66" s="50">
        <v>50258.4</v>
      </c>
      <c r="E66" s="53">
        <v>41405.3</v>
      </c>
      <c r="F66" s="56">
        <f t="shared" si="6"/>
        <v>64.3</v>
      </c>
      <c r="G66" s="56">
        <f t="shared" si="7"/>
        <v>82.4</v>
      </c>
    </row>
    <row r="67" spans="1:7" ht="15.75">
      <c r="A67" s="21" t="s">
        <v>93</v>
      </c>
      <c r="B67" s="24" t="s">
        <v>92</v>
      </c>
      <c r="C67" s="50">
        <v>3.44</v>
      </c>
      <c r="D67" s="50">
        <v>3.4</v>
      </c>
      <c r="E67" s="48">
        <v>0</v>
      </c>
      <c r="F67" s="56">
        <f t="shared" si="6"/>
        <v>0</v>
      </c>
      <c r="G67" s="56"/>
    </row>
    <row r="68" spans="1:7" ht="47.25">
      <c r="A68" s="21" t="s">
        <v>91</v>
      </c>
      <c r="B68" s="24" t="s">
        <v>90</v>
      </c>
      <c r="C68" s="50">
        <v>8817.76</v>
      </c>
      <c r="D68" s="50">
        <v>6747.9</v>
      </c>
      <c r="E68" s="48">
        <v>5910.94</v>
      </c>
      <c r="F68" s="56">
        <f t="shared" si="6"/>
        <v>67</v>
      </c>
      <c r="G68" s="56">
        <f t="shared" si="7"/>
        <v>87.6</v>
      </c>
    </row>
    <row r="69" spans="1:7" ht="15.75">
      <c r="A69" s="21" t="s">
        <v>89</v>
      </c>
      <c r="B69" s="24" t="s">
        <v>88</v>
      </c>
      <c r="C69" s="50">
        <v>1504.4</v>
      </c>
      <c r="D69" s="50">
        <v>1504.4</v>
      </c>
      <c r="E69" s="48">
        <v>1504.35</v>
      </c>
      <c r="F69" s="56">
        <f t="shared" si="6"/>
        <v>100</v>
      </c>
      <c r="G69" s="56">
        <f t="shared" si="7"/>
        <v>100</v>
      </c>
    </row>
    <row r="70" spans="1:7" ht="15.75">
      <c r="A70" s="21" t="s">
        <v>87</v>
      </c>
      <c r="B70" s="24" t="s">
        <v>86</v>
      </c>
      <c r="C70" s="50">
        <v>1053.74</v>
      </c>
      <c r="D70" s="50">
        <v>855.2</v>
      </c>
      <c r="E70" s="48">
        <v>0</v>
      </c>
      <c r="F70" s="56">
        <f t="shared" si="6"/>
        <v>0</v>
      </c>
      <c r="G70" s="56">
        <f t="shared" si="7"/>
        <v>0</v>
      </c>
    </row>
    <row r="71" spans="1:7" ht="15.75">
      <c r="A71" s="21" t="s">
        <v>85</v>
      </c>
      <c r="B71" s="24" t="s">
        <v>84</v>
      </c>
      <c r="C71" s="50">
        <v>46564.39</v>
      </c>
      <c r="D71" s="50">
        <v>39840.8</v>
      </c>
      <c r="E71" s="48">
        <v>29154.27</v>
      </c>
      <c r="F71" s="56">
        <f t="shared" si="6"/>
        <v>62.6</v>
      </c>
      <c r="G71" s="56">
        <f t="shared" si="7"/>
        <v>73.2</v>
      </c>
    </row>
    <row r="72" spans="1:7" ht="15.75">
      <c r="A72" s="22" t="s">
        <v>83</v>
      </c>
      <c r="B72" s="23" t="s">
        <v>82</v>
      </c>
      <c r="C72" s="49">
        <f>SUM(C73)</f>
        <v>1265.7</v>
      </c>
      <c r="D72" s="49">
        <f>D73</f>
        <v>949.3</v>
      </c>
      <c r="E72" s="49">
        <f>SUM(E73)</f>
        <v>739</v>
      </c>
      <c r="F72" s="80">
        <f>E72/C72*100</f>
        <v>58.4</v>
      </c>
      <c r="G72" s="80">
        <f>E72/D72*100</f>
        <v>77.8</v>
      </c>
    </row>
    <row r="73" spans="1:7" ht="15.75">
      <c r="A73" s="18" t="s">
        <v>81</v>
      </c>
      <c r="B73" s="19" t="s">
        <v>80</v>
      </c>
      <c r="C73" s="50">
        <v>1265.7</v>
      </c>
      <c r="D73" s="50">
        <v>949.3</v>
      </c>
      <c r="E73" s="48">
        <v>738.96</v>
      </c>
      <c r="F73" s="56">
        <f>E73/C73*100</f>
        <v>58.4</v>
      </c>
      <c r="G73" s="56">
        <f>E73/D73*100</f>
        <v>77.8</v>
      </c>
    </row>
    <row r="74" spans="1:7" ht="31.5">
      <c r="A74" s="22" t="s">
        <v>79</v>
      </c>
      <c r="B74" s="23" t="s">
        <v>78</v>
      </c>
      <c r="C74" s="49">
        <f>SUM(C75:C77)</f>
        <v>33943</v>
      </c>
      <c r="D74" s="49">
        <f>SUM(D76:D77)</f>
        <v>30501.6</v>
      </c>
      <c r="E74" s="49">
        <f>SUM(E75:E77)</f>
        <v>15874.2</v>
      </c>
      <c r="F74" s="80">
        <f>E74/C74*100</f>
        <v>46.8</v>
      </c>
      <c r="G74" s="80">
        <f>E74/D74*100</f>
        <v>52</v>
      </c>
    </row>
    <row r="75" spans="1:7" ht="15.75">
      <c r="A75" s="21" t="s">
        <v>77</v>
      </c>
      <c r="B75" s="24" t="s">
        <v>76</v>
      </c>
      <c r="C75" s="50"/>
      <c r="D75" s="50"/>
      <c r="E75" s="48"/>
      <c r="F75" s="56"/>
      <c r="G75" s="56">
        <f>IF(C75&gt;0,E75/C75*100,0)</f>
        <v>0</v>
      </c>
    </row>
    <row r="76" spans="1:7" ht="47.25">
      <c r="A76" s="21" t="s">
        <v>75</v>
      </c>
      <c r="B76" s="24" t="s">
        <v>74</v>
      </c>
      <c r="C76" s="50">
        <v>3673.83</v>
      </c>
      <c r="D76" s="50">
        <v>3602.2</v>
      </c>
      <c r="E76" s="48">
        <v>2394.31</v>
      </c>
      <c r="F76" s="56">
        <f>E76/C76*100</f>
        <v>65.2</v>
      </c>
      <c r="G76" s="56">
        <f aca="true" t="shared" si="8" ref="G76:G89">E76/D76*100</f>
        <v>66.5</v>
      </c>
    </row>
    <row r="77" spans="1:7" ht="15.75">
      <c r="A77" s="21" t="s">
        <v>73</v>
      </c>
      <c r="B77" s="24" t="s">
        <v>72</v>
      </c>
      <c r="C77" s="50">
        <v>30269.12</v>
      </c>
      <c r="D77" s="50">
        <v>26899.4</v>
      </c>
      <c r="E77" s="48">
        <v>13479.84</v>
      </c>
      <c r="F77" s="56">
        <f>E77/C77*100</f>
        <v>44.5</v>
      </c>
      <c r="G77" s="56">
        <f t="shared" si="8"/>
        <v>50.1</v>
      </c>
    </row>
    <row r="78" spans="1:7" ht="15.75">
      <c r="A78" s="22" t="s">
        <v>71</v>
      </c>
      <c r="B78" s="23" t="s">
        <v>70</v>
      </c>
      <c r="C78" s="49">
        <f>SUM(C79:C84)</f>
        <v>316770.5</v>
      </c>
      <c r="D78" s="49">
        <f>SUM(D79:D84)</f>
        <v>286777.3</v>
      </c>
      <c r="E78" s="49">
        <f>SUM(E79:E84)</f>
        <v>217727.3</v>
      </c>
      <c r="F78" s="80">
        <f>E78/C78*100</f>
        <v>68.7</v>
      </c>
      <c r="G78" s="80">
        <f t="shared" si="8"/>
        <v>75.9</v>
      </c>
    </row>
    <row r="79" spans="1:7" ht="15.75">
      <c r="A79" s="21" t="s">
        <v>69</v>
      </c>
      <c r="B79" s="24" t="s">
        <v>68</v>
      </c>
      <c r="C79" s="50">
        <v>928.5</v>
      </c>
      <c r="D79" s="50">
        <v>924</v>
      </c>
      <c r="E79" s="48">
        <v>755.89</v>
      </c>
      <c r="F79" s="56">
        <f>E79/C79*100</f>
        <v>81.4</v>
      </c>
      <c r="G79" s="56">
        <f t="shared" si="8"/>
        <v>81.8</v>
      </c>
    </row>
    <row r="80" spans="1:7" ht="15.75">
      <c r="A80" s="21" t="s">
        <v>67</v>
      </c>
      <c r="B80" s="24" t="s">
        <v>66</v>
      </c>
      <c r="C80" s="50"/>
      <c r="D80" s="50"/>
      <c r="E80" s="48">
        <v>0</v>
      </c>
      <c r="F80" s="56"/>
      <c r="G80" s="56"/>
    </row>
    <row r="81" spans="1:7" ht="15.75">
      <c r="A81" s="21" t="s">
        <v>65</v>
      </c>
      <c r="B81" s="24" t="s">
        <v>64</v>
      </c>
      <c r="C81" s="50">
        <v>207475.18</v>
      </c>
      <c r="D81" s="50">
        <v>190791</v>
      </c>
      <c r="E81" s="48">
        <v>173575.02</v>
      </c>
      <c r="F81" s="56">
        <f aca="true" t="shared" si="9" ref="F81:F89">E81/C81*100</f>
        <v>83.7</v>
      </c>
      <c r="G81" s="56">
        <f t="shared" si="8"/>
        <v>91</v>
      </c>
    </row>
    <row r="82" spans="1:7" ht="15.75">
      <c r="A82" s="21" t="s">
        <v>63</v>
      </c>
      <c r="B82" s="24" t="s">
        <v>62</v>
      </c>
      <c r="C82" s="50">
        <v>79151.4</v>
      </c>
      <c r="D82" s="50">
        <v>67744.6</v>
      </c>
      <c r="E82" s="48">
        <v>31511.67</v>
      </c>
      <c r="F82" s="56">
        <f t="shared" si="9"/>
        <v>39.8</v>
      </c>
      <c r="G82" s="56">
        <f t="shared" si="8"/>
        <v>46.5</v>
      </c>
    </row>
    <row r="83" spans="1:7" ht="15.75">
      <c r="A83" s="21" t="s">
        <v>254</v>
      </c>
      <c r="B83" s="24" t="s">
        <v>257</v>
      </c>
      <c r="C83" s="50">
        <v>246.4</v>
      </c>
      <c r="D83" s="50">
        <v>246.4</v>
      </c>
      <c r="E83" s="48">
        <v>0</v>
      </c>
      <c r="F83" s="56">
        <f t="shared" si="9"/>
        <v>0</v>
      </c>
      <c r="G83" s="56">
        <f t="shared" si="8"/>
        <v>0</v>
      </c>
    </row>
    <row r="84" spans="1:7" ht="15.75">
      <c r="A84" s="21" t="s">
        <v>61</v>
      </c>
      <c r="B84" s="24" t="s">
        <v>51</v>
      </c>
      <c r="C84" s="50">
        <v>28969</v>
      </c>
      <c r="D84" s="50">
        <v>27071.3</v>
      </c>
      <c r="E84" s="48">
        <v>11884.75</v>
      </c>
      <c r="F84" s="56">
        <f t="shared" si="9"/>
        <v>41</v>
      </c>
      <c r="G84" s="56">
        <f t="shared" si="8"/>
        <v>43.9</v>
      </c>
    </row>
    <row r="85" spans="1:7" ht="15.75">
      <c r="A85" s="22" t="s">
        <v>60</v>
      </c>
      <c r="B85" s="23" t="s">
        <v>59</v>
      </c>
      <c r="C85" s="49">
        <f>SUM(C86:C89)</f>
        <v>232357.9</v>
      </c>
      <c r="D85" s="49">
        <f>SUM(D86:D89)</f>
        <v>199175.6</v>
      </c>
      <c r="E85" s="49">
        <f>SUM(E86:E89)</f>
        <v>102318.9</v>
      </c>
      <c r="F85" s="80">
        <f t="shared" si="9"/>
        <v>44</v>
      </c>
      <c r="G85" s="80">
        <f t="shared" si="8"/>
        <v>51.4</v>
      </c>
    </row>
    <row r="86" spans="1:7" ht="15.75">
      <c r="A86" s="21" t="s">
        <v>58</v>
      </c>
      <c r="B86" s="24" t="s">
        <v>57</v>
      </c>
      <c r="C86" s="50">
        <v>111219.53</v>
      </c>
      <c r="D86" s="50">
        <v>94298.2</v>
      </c>
      <c r="E86" s="48">
        <v>39262.53</v>
      </c>
      <c r="F86" s="56">
        <f t="shared" si="9"/>
        <v>35.3</v>
      </c>
      <c r="G86" s="56">
        <f t="shared" si="8"/>
        <v>41.6</v>
      </c>
    </row>
    <row r="87" spans="1:7" ht="15.75">
      <c r="A87" s="21" t="s">
        <v>56</v>
      </c>
      <c r="B87" s="24" t="s">
        <v>55</v>
      </c>
      <c r="C87" s="48">
        <v>57187.94</v>
      </c>
      <c r="D87" s="48">
        <v>51276.3</v>
      </c>
      <c r="E87" s="48">
        <v>23832.84</v>
      </c>
      <c r="F87" s="56">
        <f t="shared" si="9"/>
        <v>41.7</v>
      </c>
      <c r="G87" s="56">
        <f t="shared" si="8"/>
        <v>46.5</v>
      </c>
    </row>
    <row r="88" spans="1:7" ht="15.75">
      <c r="A88" s="21" t="s">
        <v>54</v>
      </c>
      <c r="B88" s="24" t="s">
        <v>53</v>
      </c>
      <c r="C88" s="53">
        <v>57186.62</v>
      </c>
      <c r="D88" s="53">
        <v>48172.1</v>
      </c>
      <c r="E88" s="48">
        <v>34695.17</v>
      </c>
      <c r="F88" s="56">
        <f t="shared" si="9"/>
        <v>60.7</v>
      </c>
      <c r="G88" s="56">
        <f t="shared" si="8"/>
        <v>72</v>
      </c>
    </row>
    <row r="89" spans="1:7" ht="15.75">
      <c r="A89" s="21" t="s">
        <v>52</v>
      </c>
      <c r="B89" s="24" t="s">
        <v>51</v>
      </c>
      <c r="C89" s="52">
        <v>6763.84</v>
      </c>
      <c r="D89" s="52">
        <v>5429</v>
      </c>
      <c r="E89" s="48">
        <v>4528.4</v>
      </c>
      <c r="F89" s="56">
        <f t="shared" si="9"/>
        <v>67</v>
      </c>
      <c r="G89" s="56">
        <f t="shared" si="8"/>
        <v>83.4</v>
      </c>
    </row>
    <row r="90" spans="1:7" ht="15.75">
      <c r="A90" s="22" t="s">
        <v>50</v>
      </c>
      <c r="B90" s="23" t="s">
        <v>49</v>
      </c>
      <c r="C90" s="51">
        <f>SUM(C91:C92)</f>
        <v>36</v>
      </c>
      <c r="D90" s="51">
        <f>SUM(D91:D92)</f>
        <v>36</v>
      </c>
      <c r="E90" s="51">
        <f>SUM(E91:E92)</f>
        <v>0</v>
      </c>
      <c r="F90" s="81">
        <f>E90/C90*100</f>
        <v>0</v>
      </c>
      <c r="G90" s="81">
        <f>E90/D90*100</f>
        <v>0</v>
      </c>
    </row>
    <row r="91" spans="1:7" ht="15.75">
      <c r="A91" s="18" t="s">
        <v>263</v>
      </c>
      <c r="B91" s="19" t="s">
        <v>264</v>
      </c>
      <c r="C91" s="52">
        <v>36</v>
      </c>
      <c r="D91" s="52">
        <v>36</v>
      </c>
      <c r="E91" s="53">
        <v>0</v>
      </c>
      <c r="F91" s="82">
        <f>E91/C91*100</f>
        <v>0</v>
      </c>
      <c r="G91" s="82">
        <f>E91/D91*100</f>
        <v>0</v>
      </c>
    </row>
    <row r="92" spans="1:7" ht="31.5">
      <c r="A92" s="18" t="s">
        <v>48</v>
      </c>
      <c r="B92" s="19" t="s">
        <v>47</v>
      </c>
      <c r="C92" s="52"/>
      <c r="D92" s="52"/>
      <c r="E92" s="53"/>
      <c r="F92" s="82"/>
      <c r="G92" s="82"/>
    </row>
    <row r="93" spans="1:7" ht="15.75">
      <c r="A93" s="22" t="s">
        <v>46</v>
      </c>
      <c r="B93" s="23" t="s">
        <v>45</v>
      </c>
      <c r="C93" s="49">
        <f>SUM(C94:C98)</f>
        <v>838468.2</v>
      </c>
      <c r="D93" s="49">
        <f>SUM(D94:D98)</f>
        <v>610918.3</v>
      </c>
      <c r="E93" s="49">
        <f>SUM(E94:E98)</f>
        <v>497044.3</v>
      </c>
      <c r="F93" s="80">
        <f aca="true" t="shared" si="10" ref="F93:F112">E93/C93*100</f>
        <v>59.3</v>
      </c>
      <c r="G93" s="80">
        <f aca="true" t="shared" si="11" ref="G93:G112">E93/D93*100</f>
        <v>81.4</v>
      </c>
    </row>
    <row r="94" spans="1:7" ht="15.75">
      <c r="A94" s="21" t="s">
        <v>44</v>
      </c>
      <c r="B94" s="24" t="s">
        <v>43</v>
      </c>
      <c r="C94" s="50">
        <v>336255.29</v>
      </c>
      <c r="D94" s="50">
        <v>242381.2</v>
      </c>
      <c r="E94" s="48">
        <v>188607.78</v>
      </c>
      <c r="F94" s="56">
        <f t="shared" si="10"/>
        <v>56.1</v>
      </c>
      <c r="G94" s="56">
        <f t="shared" si="11"/>
        <v>77.8</v>
      </c>
    </row>
    <row r="95" spans="1:7" ht="15.75">
      <c r="A95" s="21" t="s">
        <v>42</v>
      </c>
      <c r="B95" s="24" t="s">
        <v>41</v>
      </c>
      <c r="C95" s="50">
        <v>447762.03</v>
      </c>
      <c r="D95" s="50">
        <v>327142.3</v>
      </c>
      <c r="E95" s="48">
        <v>273788.64</v>
      </c>
      <c r="F95" s="56">
        <f t="shared" si="10"/>
        <v>61.1</v>
      </c>
      <c r="G95" s="56">
        <f t="shared" si="11"/>
        <v>83.7</v>
      </c>
    </row>
    <row r="96" spans="1:7" ht="31.5">
      <c r="A96" s="21" t="s">
        <v>40</v>
      </c>
      <c r="B96" s="24" t="s">
        <v>39</v>
      </c>
      <c r="C96" s="50">
        <v>300</v>
      </c>
      <c r="D96" s="50">
        <v>250</v>
      </c>
      <c r="E96" s="48">
        <v>71.36</v>
      </c>
      <c r="F96" s="56">
        <f t="shared" si="10"/>
        <v>23.8</v>
      </c>
      <c r="G96" s="56">
        <f t="shared" si="11"/>
        <v>28.5</v>
      </c>
    </row>
    <row r="97" spans="1:7" ht="15.75">
      <c r="A97" s="21" t="s">
        <v>38</v>
      </c>
      <c r="B97" s="24" t="s">
        <v>37</v>
      </c>
      <c r="C97" s="54">
        <v>11005.98</v>
      </c>
      <c r="D97" s="54">
        <v>10274</v>
      </c>
      <c r="E97" s="54">
        <v>8786.4</v>
      </c>
      <c r="F97" s="56">
        <f t="shared" si="10"/>
        <v>79.8</v>
      </c>
      <c r="G97" s="56">
        <f t="shared" si="11"/>
        <v>85.5</v>
      </c>
    </row>
    <row r="98" spans="1:7" ht="15.75">
      <c r="A98" s="21" t="s">
        <v>36</v>
      </c>
      <c r="B98" s="24" t="s">
        <v>35</v>
      </c>
      <c r="C98" s="50">
        <v>43144.9</v>
      </c>
      <c r="D98" s="50">
        <v>30870.8</v>
      </c>
      <c r="E98" s="48">
        <v>25790.14</v>
      </c>
      <c r="F98" s="56">
        <f t="shared" si="10"/>
        <v>59.8</v>
      </c>
      <c r="G98" s="56">
        <f t="shared" si="11"/>
        <v>83.5</v>
      </c>
    </row>
    <row r="99" spans="1:7" ht="15.75">
      <c r="A99" s="22" t="s">
        <v>34</v>
      </c>
      <c r="B99" s="23" t="s">
        <v>33</v>
      </c>
      <c r="C99" s="49">
        <f>SUM(C100:C101)</f>
        <v>78365.7</v>
      </c>
      <c r="D99" s="49">
        <f>SUM(D100:D101)</f>
        <v>58257.5</v>
      </c>
      <c r="E99" s="49">
        <f>SUM(E100:E101)</f>
        <v>49470.1</v>
      </c>
      <c r="F99" s="80">
        <f t="shared" si="10"/>
        <v>63.1</v>
      </c>
      <c r="G99" s="80">
        <f t="shared" si="11"/>
        <v>84.9</v>
      </c>
    </row>
    <row r="100" spans="1:7" ht="15.75">
      <c r="A100" s="21" t="s">
        <v>32</v>
      </c>
      <c r="B100" s="24" t="s">
        <v>31</v>
      </c>
      <c r="C100" s="50">
        <v>73356.16</v>
      </c>
      <c r="D100" s="50">
        <v>54325.8</v>
      </c>
      <c r="E100" s="48">
        <v>46103.46</v>
      </c>
      <c r="F100" s="56">
        <f t="shared" si="10"/>
        <v>62.8</v>
      </c>
      <c r="G100" s="56">
        <f t="shared" si="11"/>
        <v>84.9</v>
      </c>
    </row>
    <row r="101" spans="1:7" ht="31.5">
      <c r="A101" s="21" t="s">
        <v>30</v>
      </c>
      <c r="B101" s="24" t="s">
        <v>29</v>
      </c>
      <c r="C101" s="50">
        <v>5009.5</v>
      </c>
      <c r="D101" s="50">
        <v>3931.7</v>
      </c>
      <c r="E101" s="48">
        <v>3366.66</v>
      </c>
      <c r="F101" s="56">
        <f t="shared" si="10"/>
        <v>67.2</v>
      </c>
      <c r="G101" s="56">
        <f t="shared" si="11"/>
        <v>85.6</v>
      </c>
    </row>
    <row r="102" spans="1:7" ht="15.75">
      <c r="A102" s="22" t="s">
        <v>28</v>
      </c>
      <c r="B102" s="23" t="s">
        <v>27</v>
      </c>
      <c r="C102" s="49">
        <f>SUM(C103:C106)</f>
        <v>30612.2</v>
      </c>
      <c r="D102" s="49">
        <f>SUM(D103:D106)</f>
        <v>25462.1</v>
      </c>
      <c r="E102" s="49">
        <f>SUM(E103:E106)</f>
        <v>18626.3</v>
      </c>
      <c r="F102" s="80">
        <f t="shared" si="10"/>
        <v>60.8</v>
      </c>
      <c r="G102" s="80">
        <f t="shared" si="11"/>
        <v>73.2</v>
      </c>
    </row>
    <row r="103" spans="1:7" ht="15.75">
      <c r="A103" s="21" t="s">
        <v>249</v>
      </c>
      <c r="B103" s="24" t="s">
        <v>250</v>
      </c>
      <c r="C103" s="50">
        <v>4270</v>
      </c>
      <c r="D103" s="50">
        <v>3433.7</v>
      </c>
      <c r="E103" s="48">
        <v>2746.75</v>
      </c>
      <c r="F103" s="56">
        <f t="shared" si="10"/>
        <v>64.3</v>
      </c>
      <c r="G103" s="56">
        <f t="shared" si="11"/>
        <v>80</v>
      </c>
    </row>
    <row r="104" spans="1:7" ht="15.75">
      <c r="A104" s="21" t="s">
        <v>26</v>
      </c>
      <c r="B104" s="24" t="s">
        <v>25</v>
      </c>
      <c r="C104" s="50">
        <v>7221.66</v>
      </c>
      <c r="D104" s="50">
        <v>6799.2</v>
      </c>
      <c r="E104" s="48">
        <v>4372.38</v>
      </c>
      <c r="F104" s="56">
        <f t="shared" si="10"/>
        <v>60.5</v>
      </c>
      <c r="G104" s="56">
        <f t="shared" si="11"/>
        <v>64.3</v>
      </c>
    </row>
    <row r="105" spans="1:7" ht="15.75">
      <c r="A105" s="21" t="s">
        <v>24</v>
      </c>
      <c r="B105" s="24" t="s">
        <v>23</v>
      </c>
      <c r="C105" s="50">
        <v>16037.4</v>
      </c>
      <c r="D105" s="50">
        <v>13142.1</v>
      </c>
      <c r="E105" s="48">
        <v>10110.73</v>
      </c>
      <c r="F105" s="56">
        <f t="shared" si="10"/>
        <v>63</v>
      </c>
      <c r="G105" s="56">
        <f t="shared" si="11"/>
        <v>76.9</v>
      </c>
    </row>
    <row r="106" spans="1:7" ht="15.75">
      <c r="A106" s="29" t="s">
        <v>22</v>
      </c>
      <c r="B106" s="30" t="s">
        <v>21</v>
      </c>
      <c r="C106" s="55">
        <v>3083.1</v>
      </c>
      <c r="D106" s="55">
        <v>2087.1</v>
      </c>
      <c r="E106" s="56">
        <v>1396.44</v>
      </c>
      <c r="F106" s="56">
        <f t="shared" si="10"/>
        <v>45.3</v>
      </c>
      <c r="G106" s="56">
        <f t="shared" si="11"/>
        <v>66.9</v>
      </c>
    </row>
    <row r="107" spans="1:7" ht="15.75">
      <c r="A107" s="22" t="s">
        <v>20</v>
      </c>
      <c r="B107" s="23" t="s">
        <v>19</v>
      </c>
      <c r="C107" s="49">
        <f>SUM(C108)</f>
        <v>51201.7</v>
      </c>
      <c r="D107" s="49">
        <f>SUM(D108)</f>
        <v>41534.6</v>
      </c>
      <c r="E107" s="49">
        <f>SUM(E108)</f>
        <v>33400</v>
      </c>
      <c r="F107" s="80">
        <f t="shared" si="10"/>
        <v>65.2</v>
      </c>
      <c r="G107" s="80">
        <f t="shared" si="11"/>
        <v>80.4</v>
      </c>
    </row>
    <row r="108" spans="1:7" ht="15.75">
      <c r="A108" s="18" t="s">
        <v>18</v>
      </c>
      <c r="B108" s="19" t="s">
        <v>17</v>
      </c>
      <c r="C108" s="50">
        <v>51201.71</v>
      </c>
      <c r="D108" s="50">
        <v>41534.6</v>
      </c>
      <c r="E108" s="48">
        <v>33400</v>
      </c>
      <c r="F108" s="56">
        <f t="shared" si="10"/>
        <v>65.2</v>
      </c>
      <c r="G108" s="56">
        <f t="shared" si="11"/>
        <v>80.4</v>
      </c>
    </row>
    <row r="109" spans="1:7" ht="15.75">
      <c r="A109" s="22" t="s">
        <v>16</v>
      </c>
      <c r="B109" s="23" t="s">
        <v>15</v>
      </c>
      <c r="C109" s="49">
        <f>SUM(C110:C112)</f>
        <v>3956.8</v>
      </c>
      <c r="D109" s="49">
        <f>SUM(D110:D112)</f>
        <v>3135.5</v>
      </c>
      <c r="E109" s="49">
        <f>SUM(E110:E112)</f>
        <v>2401.8</v>
      </c>
      <c r="F109" s="80">
        <f t="shared" si="10"/>
        <v>60.7</v>
      </c>
      <c r="G109" s="80">
        <f t="shared" si="11"/>
        <v>76.6</v>
      </c>
    </row>
    <row r="110" spans="1:7" ht="15.75">
      <c r="A110" s="18" t="s">
        <v>255</v>
      </c>
      <c r="B110" s="19" t="s">
        <v>256</v>
      </c>
      <c r="C110" s="50">
        <v>2460</v>
      </c>
      <c r="D110" s="50">
        <v>1960</v>
      </c>
      <c r="E110" s="48">
        <v>1421</v>
      </c>
      <c r="F110" s="56">
        <f t="shared" si="10"/>
        <v>57.8</v>
      </c>
      <c r="G110" s="56">
        <f t="shared" si="11"/>
        <v>72.5</v>
      </c>
    </row>
    <row r="111" spans="1:7" ht="15.75">
      <c r="A111" s="18" t="s">
        <v>14</v>
      </c>
      <c r="B111" s="19" t="s">
        <v>13</v>
      </c>
      <c r="C111" s="50">
        <v>1286.8</v>
      </c>
      <c r="D111" s="50">
        <v>965.5</v>
      </c>
      <c r="E111" s="48">
        <v>770.78</v>
      </c>
      <c r="F111" s="56">
        <f t="shared" si="10"/>
        <v>59.9</v>
      </c>
      <c r="G111" s="56">
        <f t="shared" si="11"/>
        <v>79.8</v>
      </c>
    </row>
    <row r="112" spans="1:7" ht="31.5">
      <c r="A112" s="18" t="s">
        <v>12</v>
      </c>
      <c r="B112" s="19" t="s">
        <v>11</v>
      </c>
      <c r="C112" s="50">
        <v>210</v>
      </c>
      <c r="D112" s="50">
        <v>210</v>
      </c>
      <c r="E112" s="48">
        <v>210</v>
      </c>
      <c r="F112" s="56">
        <f t="shared" si="10"/>
        <v>100</v>
      </c>
      <c r="G112" s="56">
        <f t="shared" si="11"/>
        <v>100</v>
      </c>
    </row>
    <row r="113" spans="1:7" ht="31.5">
      <c r="A113" s="22" t="s">
        <v>10</v>
      </c>
      <c r="B113" s="23" t="s">
        <v>9</v>
      </c>
      <c r="C113" s="49">
        <f>SUM(C114)</f>
        <v>1000</v>
      </c>
      <c r="D113" s="49">
        <f>SUM(D114)</f>
        <v>780</v>
      </c>
      <c r="E113" s="49">
        <f>SUM(E114)</f>
        <v>0</v>
      </c>
      <c r="F113" s="80"/>
      <c r="G113" s="80">
        <f>IF(C113&gt;0,E113/C113*100,0)</f>
        <v>0</v>
      </c>
    </row>
    <row r="114" spans="1:7" ht="32.25" thickBot="1">
      <c r="A114" s="18" t="s">
        <v>8</v>
      </c>
      <c r="B114" s="19" t="s">
        <v>7</v>
      </c>
      <c r="C114" s="50">
        <v>1000</v>
      </c>
      <c r="D114" s="50">
        <v>780</v>
      </c>
      <c r="E114" s="48">
        <v>0</v>
      </c>
      <c r="F114" s="56"/>
      <c r="G114" s="56">
        <f>IF(C114&gt;0,E114/C114*100,0)</f>
        <v>0</v>
      </c>
    </row>
    <row r="115" spans="1:7" ht="16.5" thickBot="1">
      <c r="A115" s="31" t="s">
        <v>6</v>
      </c>
      <c r="B115" s="32" t="s">
        <v>5</v>
      </c>
      <c r="C115" s="57">
        <f>C63+C72+C74+C78+C85+C90+C93+C99+C102+C107+C109+C113</f>
        <v>1718447.6</v>
      </c>
      <c r="D115" s="57">
        <f>D63+D72+D74+D78+D85+D90+D93+D99+D102+D107+D109+D113</f>
        <v>1363164.3</v>
      </c>
      <c r="E115" s="57">
        <f>E63+E72+E74+E78+E85+E90+E93+E99+E102+E107+E109+E113</f>
        <v>1020427.3</v>
      </c>
      <c r="F115" s="57">
        <f>E115/C115*100</f>
        <v>59.4</v>
      </c>
      <c r="G115" s="57">
        <f>E115/D115*100</f>
        <v>74.9</v>
      </c>
    </row>
    <row r="116" spans="1:7" ht="48" thickBot="1">
      <c r="A116" s="33" t="s">
        <v>4</v>
      </c>
      <c r="B116" s="34" t="s">
        <v>3</v>
      </c>
      <c r="C116" s="58">
        <f>SUM(C60-C115)</f>
        <v>-141465.9</v>
      </c>
      <c r="D116" s="58">
        <f>D60-D115</f>
        <v>-189119.6</v>
      </c>
      <c r="E116" s="58">
        <f>SUM(E60-E115)</f>
        <v>41537</v>
      </c>
      <c r="F116" s="58"/>
      <c r="G116" s="58"/>
    </row>
    <row r="119" spans="1:7" ht="18.75">
      <c r="A119" s="35" t="s">
        <v>1</v>
      </c>
      <c r="B119" s="35"/>
      <c r="C119" s="35"/>
      <c r="D119" s="35"/>
      <c r="E119" s="35"/>
      <c r="F119" s="35"/>
      <c r="G119" s="62" t="s">
        <v>0</v>
      </c>
    </row>
  </sheetData>
  <sheetProtection insertRows="0"/>
  <autoFilter ref="A5:G116"/>
  <mergeCells count="2">
    <mergeCell ref="A2:G2"/>
    <mergeCell ref="A1:G1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6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21"/>
  <sheetViews>
    <sheetView showZeros="0"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B91" sqref="B91"/>
      <selection pane="bottomLeft" activeCell="B91" sqref="B91"/>
    </sheetView>
  </sheetViews>
  <sheetFormatPr defaultColWidth="9.00390625" defaultRowHeight="12.75"/>
  <cols>
    <col min="1" max="1" width="32.00390625" style="4" customWidth="1"/>
    <col min="2" max="2" width="55.375" style="4" customWidth="1"/>
    <col min="3" max="4" width="16.25390625" style="4" customWidth="1"/>
    <col min="5" max="7" width="15.875" style="4" customWidth="1"/>
    <col min="8" max="16384" width="9.125" style="4" customWidth="1"/>
  </cols>
  <sheetData>
    <row r="1" spans="1:7" ht="20.25" customHeight="1">
      <c r="A1" s="122" t="s">
        <v>222</v>
      </c>
      <c r="B1" s="122"/>
      <c r="C1" s="122"/>
      <c r="D1" s="122"/>
      <c r="E1" s="122"/>
      <c r="F1" s="122"/>
      <c r="G1" s="122"/>
    </row>
    <row r="2" spans="1:7" ht="20.25">
      <c r="A2" s="122" t="s">
        <v>262</v>
      </c>
      <c r="B2" s="122"/>
      <c r="C2" s="122"/>
      <c r="D2" s="122"/>
      <c r="E2" s="122"/>
      <c r="F2" s="122"/>
      <c r="G2" s="122"/>
    </row>
    <row r="3" spans="1:7" ht="16.5" thickBot="1">
      <c r="A3" s="5"/>
      <c r="B3" s="6"/>
      <c r="C3" s="7"/>
      <c r="D3" s="7"/>
      <c r="E3" s="8"/>
      <c r="F3" s="8"/>
      <c r="G3" s="8"/>
    </row>
    <row r="4" spans="1:7" ht="63.75" thickBot="1">
      <c r="A4" s="9" t="s">
        <v>200</v>
      </c>
      <c r="B4" s="10" t="s">
        <v>199</v>
      </c>
      <c r="C4" s="11" t="s">
        <v>221</v>
      </c>
      <c r="D4" s="12" t="s">
        <v>260</v>
      </c>
      <c r="E4" s="12" t="s">
        <v>198</v>
      </c>
      <c r="F4" s="13" t="s">
        <v>220</v>
      </c>
      <c r="G4" s="13" t="s">
        <v>258</v>
      </c>
    </row>
    <row r="5" spans="1:7" ht="16.5" thickBot="1">
      <c r="A5" s="14">
        <v>1</v>
      </c>
      <c r="B5" s="15">
        <v>2</v>
      </c>
      <c r="C5" s="16" t="s">
        <v>2</v>
      </c>
      <c r="D5" s="16"/>
      <c r="E5" s="17">
        <v>5</v>
      </c>
      <c r="F5" s="17"/>
      <c r="G5" s="17">
        <v>6</v>
      </c>
    </row>
    <row r="6" spans="1:7" ht="16.5" thickBot="1">
      <c r="A6" s="69"/>
      <c r="B6" s="36" t="s">
        <v>196</v>
      </c>
      <c r="C6" s="70"/>
      <c r="D6" s="70"/>
      <c r="E6" s="71"/>
      <c r="F6" s="71"/>
      <c r="G6" s="71"/>
    </row>
    <row r="7" spans="1:7" ht="15.75">
      <c r="A7" s="114" t="s">
        <v>195</v>
      </c>
      <c r="B7" s="115" t="s">
        <v>194</v>
      </c>
      <c r="C7" s="116">
        <f>C8+C22</f>
        <v>381857.5</v>
      </c>
      <c r="D7" s="116">
        <f>D8+D22</f>
        <v>274386.6</v>
      </c>
      <c r="E7" s="116">
        <f>E8+E22</f>
        <v>257103.1</v>
      </c>
      <c r="F7" s="116">
        <f>E7/C7*100</f>
        <v>67.3</v>
      </c>
      <c r="G7" s="116">
        <f>E7/D7*100</f>
        <v>93.7</v>
      </c>
    </row>
    <row r="8" spans="1:7" ht="15.75">
      <c r="A8" s="117"/>
      <c r="B8" s="42" t="s">
        <v>193</v>
      </c>
      <c r="C8" s="3">
        <f>C9+C12+C16+C18+C21+C11</f>
        <v>315901.9</v>
      </c>
      <c r="D8" s="3">
        <f>D9+D11+D12+D16+D18</f>
        <v>219397.8</v>
      </c>
      <c r="E8" s="3">
        <f>E9+E12+E16+E18+E21+E11</f>
        <v>196997.3</v>
      </c>
      <c r="F8" s="3">
        <f>E8/C8*100</f>
        <v>62.4</v>
      </c>
      <c r="G8" s="3">
        <f>E8/D8*100</f>
        <v>89.8</v>
      </c>
    </row>
    <row r="9" spans="1:7" ht="15.75">
      <c r="A9" s="44" t="s">
        <v>192</v>
      </c>
      <c r="B9" s="45" t="s">
        <v>191</v>
      </c>
      <c r="C9" s="2">
        <f>C10</f>
        <v>281660.8</v>
      </c>
      <c r="D9" s="2">
        <f>D10</f>
        <v>194074.7</v>
      </c>
      <c r="E9" s="2">
        <f>SUM(E10)</f>
        <v>173600</v>
      </c>
      <c r="F9" s="2">
        <f>E9/C9*100</f>
        <v>61.6</v>
      </c>
      <c r="G9" s="2">
        <f>E9/D9*100</f>
        <v>89.5</v>
      </c>
    </row>
    <row r="10" spans="1:7" ht="15.75">
      <c r="A10" s="40" t="s">
        <v>190</v>
      </c>
      <c r="B10" s="43" t="s">
        <v>189</v>
      </c>
      <c r="C10" s="1">
        <v>281660.8</v>
      </c>
      <c r="D10" s="1">
        <v>194074.7</v>
      </c>
      <c r="E10" s="1">
        <v>173600</v>
      </c>
      <c r="F10" s="2">
        <f aca="true" t="shared" si="0" ref="F10:F20">E10/C10*100</f>
        <v>61.6</v>
      </c>
      <c r="G10" s="2">
        <f aca="true" t="shared" si="1" ref="G10:G20">E10/D10*100</f>
        <v>89.5</v>
      </c>
    </row>
    <row r="11" spans="1:7" ht="15.75">
      <c r="A11" s="44" t="s">
        <v>252</v>
      </c>
      <c r="B11" s="45" t="s">
        <v>251</v>
      </c>
      <c r="C11" s="2">
        <v>6470.6</v>
      </c>
      <c r="D11" s="2">
        <v>4680.4</v>
      </c>
      <c r="E11" s="2">
        <v>3217</v>
      </c>
      <c r="F11" s="2">
        <f t="shared" si="0"/>
        <v>49.7</v>
      </c>
      <c r="G11" s="2">
        <f t="shared" si="1"/>
        <v>68.7</v>
      </c>
    </row>
    <row r="12" spans="1:7" ht="15.75">
      <c r="A12" s="44" t="s">
        <v>188</v>
      </c>
      <c r="B12" s="45" t="s">
        <v>187</v>
      </c>
      <c r="C12" s="2">
        <f>SUM(C13:C15)</f>
        <v>23318.8</v>
      </c>
      <c r="D12" s="2">
        <f>D13+D14+D15</f>
        <v>17332.7</v>
      </c>
      <c r="E12" s="2">
        <f>SUM(E13:E15)</f>
        <v>16853.9</v>
      </c>
      <c r="F12" s="2">
        <f t="shared" si="0"/>
        <v>72.3</v>
      </c>
      <c r="G12" s="2">
        <f t="shared" si="1"/>
        <v>97.2</v>
      </c>
    </row>
    <row r="13" spans="1:7" ht="31.5">
      <c r="A13" s="40" t="s">
        <v>186</v>
      </c>
      <c r="B13" s="43" t="s">
        <v>185</v>
      </c>
      <c r="C13" s="1">
        <v>21925.7</v>
      </c>
      <c r="D13" s="1">
        <v>16225</v>
      </c>
      <c r="E13" s="1">
        <v>16309.9</v>
      </c>
      <c r="F13" s="2">
        <f t="shared" si="0"/>
        <v>74.4</v>
      </c>
      <c r="G13" s="2">
        <f t="shared" si="1"/>
        <v>100.5</v>
      </c>
    </row>
    <row r="14" spans="1:7" ht="15.75">
      <c r="A14" s="40" t="s">
        <v>184</v>
      </c>
      <c r="B14" s="43" t="s">
        <v>183</v>
      </c>
      <c r="C14" s="1">
        <v>257.7</v>
      </c>
      <c r="D14" s="1">
        <v>257.7</v>
      </c>
      <c r="E14" s="1">
        <v>188.2</v>
      </c>
      <c r="F14" s="2">
        <f t="shared" si="0"/>
        <v>73</v>
      </c>
      <c r="G14" s="2">
        <f t="shared" si="1"/>
        <v>73</v>
      </c>
    </row>
    <row r="15" spans="1:7" ht="31.5">
      <c r="A15" s="40" t="s">
        <v>235</v>
      </c>
      <c r="B15" s="43" t="s">
        <v>236</v>
      </c>
      <c r="C15" s="1">
        <v>1135.4</v>
      </c>
      <c r="D15" s="1">
        <v>850</v>
      </c>
      <c r="E15" s="1">
        <v>355.8</v>
      </c>
      <c r="F15" s="2">
        <f t="shared" si="0"/>
        <v>31.3</v>
      </c>
      <c r="G15" s="2">
        <f t="shared" si="1"/>
        <v>41.9</v>
      </c>
    </row>
    <row r="16" spans="1:7" ht="15.75">
      <c r="A16" s="44" t="s">
        <v>182</v>
      </c>
      <c r="B16" s="45" t="s">
        <v>181</v>
      </c>
      <c r="C16" s="2">
        <f>SUM(C17:C17)</f>
        <v>0</v>
      </c>
      <c r="D16" s="2"/>
      <c r="E16" s="2">
        <f>SUM(E17:E17)</f>
        <v>0</v>
      </c>
      <c r="F16" s="2"/>
      <c r="G16" s="2"/>
    </row>
    <row r="17" spans="1:7" ht="15.75">
      <c r="A17" s="40" t="s">
        <v>178</v>
      </c>
      <c r="B17" s="43" t="s">
        <v>177</v>
      </c>
      <c r="C17" s="1">
        <v>0</v>
      </c>
      <c r="D17" s="1"/>
      <c r="E17" s="1">
        <v>0</v>
      </c>
      <c r="F17" s="2"/>
      <c r="G17" s="2"/>
    </row>
    <row r="18" spans="1:7" ht="15.75">
      <c r="A18" s="44" t="s">
        <v>176</v>
      </c>
      <c r="B18" s="45" t="s">
        <v>175</v>
      </c>
      <c r="C18" s="2">
        <f>SUM(C19:C20)</f>
        <v>4451.7</v>
      </c>
      <c r="D18" s="2">
        <f>D19+D20</f>
        <v>3310</v>
      </c>
      <c r="E18" s="2">
        <f>SUM(E19:E20)</f>
        <v>3336.9</v>
      </c>
      <c r="F18" s="2">
        <f t="shared" si="0"/>
        <v>75</v>
      </c>
      <c r="G18" s="2">
        <f t="shared" si="1"/>
        <v>100.8</v>
      </c>
    </row>
    <row r="19" spans="1:7" ht="47.25">
      <c r="A19" s="40" t="s">
        <v>174</v>
      </c>
      <c r="B19" s="43" t="s">
        <v>173</v>
      </c>
      <c r="C19" s="1">
        <v>4385.7</v>
      </c>
      <c r="D19" s="1">
        <v>3256</v>
      </c>
      <c r="E19" s="1">
        <v>3276.9</v>
      </c>
      <c r="F19" s="2">
        <f t="shared" si="0"/>
        <v>74.7</v>
      </c>
      <c r="G19" s="2">
        <f t="shared" si="1"/>
        <v>100.6</v>
      </c>
    </row>
    <row r="20" spans="1:7" ht="47.25">
      <c r="A20" s="40" t="s">
        <v>171</v>
      </c>
      <c r="B20" s="43" t="s">
        <v>170</v>
      </c>
      <c r="C20" s="1">
        <v>66</v>
      </c>
      <c r="D20" s="1">
        <v>54</v>
      </c>
      <c r="E20" s="1">
        <v>60</v>
      </c>
      <c r="F20" s="2">
        <f t="shared" si="0"/>
        <v>90.9</v>
      </c>
      <c r="G20" s="2">
        <f t="shared" si="1"/>
        <v>111.1</v>
      </c>
    </row>
    <row r="21" spans="1:7" ht="31.5">
      <c r="A21" s="44"/>
      <c r="B21" s="45" t="s">
        <v>168</v>
      </c>
      <c r="C21" s="2"/>
      <c r="D21" s="2"/>
      <c r="E21" s="2">
        <v>-10.5</v>
      </c>
      <c r="F21" s="2"/>
      <c r="G21" s="2"/>
    </row>
    <row r="22" spans="1:7" ht="15.75">
      <c r="A22" s="117"/>
      <c r="B22" s="42" t="s">
        <v>167</v>
      </c>
      <c r="C22" s="3">
        <f>C23+C31+C32+C33+C36+C48</f>
        <v>65955.6</v>
      </c>
      <c r="D22" s="3">
        <f>D23+D31+D32+D33+D36+D48</f>
        <v>54988.8</v>
      </c>
      <c r="E22" s="3">
        <f>E23+E31+E32+E33+E36+E48</f>
        <v>60105.8</v>
      </c>
      <c r="F22" s="3">
        <f>E22/C22*100</f>
        <v>91.1</v>
      </c>
      <c r="G22" s="3">
        <f>E22/D22*100</f>
        <v>109.3</v>
      </c>
    </row>
    <row r="23" spans="1:7" ht="47.25">
      <c r="A23" s="44" t="s">
        <v>166</v>
      </c>
      <c r="B23" s="45" t="s">
        <v>165</v>
      </c>
      <c r="C23" s="2">
        <f>SUM(C24:C30)</f>
        <v>22756.1</v>
      </c>
      <c r="D23" s="2">
        <f>SUM(D24:D30)</f>
        <v>19330.8</v>
      </c>
      <c r="E23" s="2">
        <f>SUM(E24:E30)</f>
        <v>19226.1</v>
      </c>
      <c r="F23" s="2">
        <f>E23/C23*100</f>
        <v>84.5</v>
      </c>
      <c r="G23" s="2">
        <f>E23/D23*100</f>
        <v>99.5</v>
      </c>
    </row>
    <row r="24" spans="1:7" ht="63">
      <c r="A24" s="40" t="s">
        <v>164</v>
      </c>
      <c r="B24" s="43" t="s">
        <v>219</v>
      </c>
      <c r="C24" s="1">
        <v>23</v>
      </c>
      <c r="D24" s="1">
        <v>23</v>
      </c>
      <c r="E24" s="1">
        <v>23</v>
      </c>
      <c r="F24" s="2">
        <f aca="true" t="shared" si="2" ref="F24:F47">E24/C24*100</f>
        <v>100</v>
      </c>
      <c r="G24" s="2">
        <f>E24/D24*100</f>
        <v>100</v>
      </c>
    </row>
    <row r="25" spans="1:7" ht="47.25">
      <c r="A25" s="40" t="s">
        <v>218</v>
      </c>
      <c r="B25" s="43" t="s">
        <v>217</v>
      </c>
      <c r="C25" s="1">
        <v>201.1</v>
      </c>
      <c r="D25" s="1">
        <v>159.1</v>
      </c>
      <c r="E25" s="1">
        <v>121.1</v>
      </c>
      <c r="F25" s="2">
        <f t="shared" si="2"/>
        <v>60.2</v>
      </c>
      <c r="G25" s="2">
        <f aca="true" t="shared" si="3" ref="G25:G47">E25/D25*100</f>
        <v>76.1</v>
      </c>
    </row>
    <row r="26" spans="1:7" ht="78.75">
      <c r="A26" s="40" t="s">
        <v>162</v>
      </c>
      <c r="B26" s="43" t="s">
        <v>161</v>
      </c>
      <c r="C26" s="1">
        <v>11210</v>
      </c>
      <c r="D26" s="1">
        <v>9710</v>
      </c>
      <c r="E26" s="1">
        <v>9537.9</v>
      </c>
      <c r="F26" s="2">
        <f t="shared" si="2"/>
        <v>85.1</v>
      </c>
      <c r="G26" s="2">
        <f t="shared" si="3"/>
        <v>98.2</v>
      </c>
    </row>
    <row r="27" spans="1:7" ht="94.5">
      <c r="A27" s="40" t="s">
        <v>160</v>
      </c>
      <c r="B27" s="43" t="s">
        <v>159</v>
      </c>
      <c r="C27" s="1">
        <v>1290</v>
      </c>
      <c r="D27" s="1">
        <v>1290</v>
      </c>
      <c r="E27" s="1">
        <v>1347.8</v>
      </c>
      <c r="F27" s="2">
        <f t="shared" si="2"/>
        <v>104.5</v>
      </c>
      <c r="G27" s="2" t="s">
        <v>261</v>
      </c>
    </row>
    <row r="28" spans="1:7" ht="94.5">
      <c r="A28" s="40" t="s">
        <v>158</v>
      </c>
      <c r="B28" s="43" t="s">
        <v>157</v>
      </c>
      <c r="C28" s="1">
        <v>9606.5</v>
      </c>
      <c r="D28" s="1">
        <v>7827.2</v>
      </c>
      <c r="E28" s="1">
        <v>7970.7</v>
      </c>
      <c r="F28" s="2">
        <f t="shared" si="2"/>
        <v>83</v>
      </c>
      <c r="G28" s="2">
        <f t="shared" si="3"/>
        <v>101.8</v>
      </c>
    </row>
    <row r="29" spans="1:7" ht="31.5">
      <c r="A29" s="40" t="s">
        <v>156</v>
      </c>
      <c r="B29" s="43" t="s">
        <v>155</v>
      </c>
      <c r="C29" s="1">
        <v>11</v>
      </c>
      <c r="D29" s="1">
        <v>11</v>
      </c>
      <c r="E29" s="1">
        <v>8.7</v>
      </c>
      <c r="F29" s="2">
        <f t="shared" si="2"/>
        <v>79.1</v>
      </c>
      <c r="G29" s="2">
        <f t="shared" si="3"/>
        <v>79.1</v>
      </c>
    </row>
    <row r="30" spans="1:7" ht="94.5">
      <c r="A30" s="40" t="s">
        <v>154</v>
      </c>
      <c r="B30" s="43" t="s">
        <v>153</v>
      </c>
      <c r="C30" s="1">
        <v>414.5</v>
      </c>
      <c r="D30" s="1">
        <v>310.5</v>
      </c>
      <c r="E30" s="1">
        <v>216.9</v>
      </c>
      <c r="F30" s="2">
        <f t="shared" si="2"/>
        <v>52.3</v>
      </c>
      <c r="G30" s="2">
        <f t="shared" si="3"/>
        <v>69.9</v>
      </c>
    </row>
    <row r="31" spans="1:7" ht="15.75">
      <c r="A31" s="44" t="s">
        <v>152</v>
      </c>
      <c r="B31" s="45" t="s">
        <v>151</v>
      </c>
      <c r="C31" s="2">
        <v>4133.6</v>
      </c>
      <c r="D31" s="2">
        <v>3144.7</v>
      </c>
      <c r="E31" s="2">
        <v>3375.7</v>
      </c>
      <c r="F31" s="2">
        <f t="shared" si="2"/>
        <v>81.7</v>
      </c>
      <c r="G31" s="2">
        <f t="shared" si="3"/>
        <v>107.3</v>
      </c>
    </row>
    <row r="32" spans="1:7" ht="31.5">
      <c r="A32" s="44" t="s">
        <v>216</v>
      </c>
      <c r="B32" s="45" t="s">
        <v>215</v>
      </c>
      <c r="C32" s="2"/>
      <c r="D32" s="2"/>
      <c r="E32" s="2">
        <v>3.9</v>
      </c>
      <c r="F32" s="2"/>
      <c r="G32" s="2"/>
    </row>
    <row r="33" spans="1:7" ht="31.5">
      <c r="A33" s="44" t="s">
        <v>148</v>
      </c>
      <c r="B33" s="45" t="s">
        <v>147</v>
      </c>
      <c r="C33" s="2">
        <f>SUM(C34:C35)</f>
        <v>35073.9</v>
      </c>
      <c r="D33" s="2">
        <f>D34+D35</f>
        <v>29536.4</v>
      </c>
      <c r="E33" s="2">
        <f>SUM(E34:E35)</f>
        <v>35773.3</v>
      </c>
      <c r="F33" s="2">
        <f t="shared" si="2"/>
        <v>102</v>
      </c>
      <c r="G33" s="2">
        <f t="shared" si="3"/>
        <v>121.1</v>
      </c>
    </row>
    <row r="34" spans="1:7" ht="94.5">
      <c r="A34" s="40" t="s">
        <v>146</v>
      </c>
      <c r="B34" s="43" t="s">
        <v>145</v>
      </c>
      <c r="C34" s="1">
        <v>16723.9</v>
      </c>
      <c r="D34" s="1">
        <v>14143.9</v>
      </c>
      <c r="E34" s="1">
        <v>15557</v>
      </c>
      <c r="F34" s="2">
        <f t="shared" si="2"/>
        <v>93</v>
      </c>
      <c r="G34" s="2">
        <f t="shared" si="3"/>
        <v>110</v>
      </c>
    </row>
    <row r="35" spans="1:7" ht="63">
      <c r="A35" s="40" t="s">
        <v>144</v>
      </c>
      <c r="B35" s="43" t="s">
        <v>143</v>
      </c>
      <c r="C35" s="1">
        <v>18350</v>
      </c>
      <c r="D35" s="1">
        <v>15392.5</v>
      </c>
      <c r="E35" s="1">
        <v>20216.3</v>
      </c>
      <c r="F35" s="2">
        <f t="shared" si="2"/>
        <v>110.2</v>
      </c>
      <c r="G35" s="2">
        <f t="shared" si="3"/>
        <v>131.3</v>
      </c>
    </row>
    <row r="36" spans="1:7" ht="15.75">
      <c r="A36" s="44" t="s">
        <v>142</v>
      </c>
      <c r="B36" s="45" t="s">
        <v>141</v>
      </c>
      <c r="C36" s="2">
        <f>SUM(C37:C47)</f>
        <v>3992</v>
      </c>
      <c r="D36" s="2">
        <f>D37+D39+D41+D44+D46+D47</f>
        <v>2976.9</v>
      </c>
      <c r="E36" s="2">
        <f>SUM(E37:E47)</f>
        <v>1714.9</v>
      </c>
      <c r="F36" s="2">
        <f t="shared" si="2"/>
        <v>43</v>
      </c>
      <c r="G36" s="2">
        <f t="shared" si="3"/>
        <v>57.6</v>
      </c>
    </row>
    <row r="37" spans="1:7" ht="126">
      <c r="A37" s="40" t="s">
        <v>214</v>
      </c>
      <c r="B37" s="43" t="s">
        <v>224</v>
      </c>
      <c r="C37" s="1">
        <v>0.5</v>
      </c>
      <c r="D37" s="1">
        <v>0.2</v>
      </c>
      <c r="E37" s="1">
        <v>-0.1</v>
      </c>
      <c r="F37" s="2">
        <f t="shared" si="2"/>
        <v>-20</v>
      </c>
      <c r="G37" s="2" t="s">
        <v>261</v>
      </c>
    </row>
    <row r="38" spans="1:7" ht="0.75" customHeight="1">
      <c r="A38" s="40" t="s">
        <v>213</v>
      </c>
      <c r="B38" s="43" t="s">
        <v>139</v>
      </c>
      <c r="C38" s="1"/>
      <c r="D38" s="1"/>
      <c r="E38" s="1">
        <v>-0.1</v>
      </c>
      <c r="F38" s="2"/>
      <c r="G38" s="2"/>
    </row>
    <row r="39" spans="1:7" ht="78" customHeight="1">
      <c r="A39" s="40" t="s">
        <v>228</v>
      </c>
      <c r="B39" s="43" t="s">
        <v>229</v>
      </c>
      <c r="C39" s="1">
        <v>22</v>
      </c>
      <c r="D39" s="1">
        <v>10</v>
      </c>
      <c r="E39" s="1">
        <v>45.5</v>
      </c>
      <c r="F39" s="2" t="s">
        <v>261</v>
      </c>
      <c r="G39" s="2" t="s">
        <v>261</v>
      </c>
    </row>
    <row r="40" spans="1:7" ht="1.5" customHeight="1">
      <c r="A40" s="40" t="s">
        <v>241</v>
      </c>
      <c r="B40" s="43" t="s">
        <v>242</v>
      </c>
      <c r="C40" s="1"/>
      <c r="D40" s="1"/>
      <c r="E40" s="1"/>
      <c r="F40" s="2"/>
      <c r="G40" s="2"/>
    </row>
    <row r="41" spans="1:7" ht="110.25">
      <c r="A41" s="40" t="s">
        <v>138</v>
      </c>
      <c r="B41" s="43" t="s">
        <v>137</v>
      </c>
      <c r="C41" s="1">
        <v>832</v>
      </c>
      <c r="D41" s="1">
        <v>617</v>
      </c>
      <c r="E41" s="1">
        <v>424.1</v>
      </c>
      <c r="F41" s="2">
        <f t="shared" si="2"/>
        <v>51</v>
      </c>
      <c r="G41" s="2">
        <f t="shared" si="3"/>
        <v>68.7</v>
      </c>
    </row>
    <row r="42" spans="1:7" ht="31.5">
      <c r="A42" s="40" t="s">
        <v>134</v>
      </c>
      <c r="B42" s="43" t="s">
        <v>133</v>
      </c>
      <c r="C42" s="1"/>
      <c r="D42" s="1"/>
      <c r="E42" s="1"/>
      <c r="F42" s="2"/>
      <c r="G42" s="2"/>
    </row>
    <row r="43" spans="1:7" ht="63">
      <c r="A43" s="40" t="s">
        <v>212</v>
      </c>
      <c r="B43" s="43" t="s">
        <v>135</v>
      </c>
      <c r="C43" s="1"/>
      <c r="D43" s="1"/>
      <c r="E43" s="1"/>
      <c r="F43" s="2"/>
      <c r="G43" s="2"/>
    </row>
    <row r="44" spans="1:7" ht="63">
      <c r="A44" s="40" t="s">
        <v>211</v>
      </c>
      <c r="B44" s="43" t="s">
        <v>131</v>
      </c>
      <c r="C44" s="1"/>
      <c r="D44" s="1"/>
      <c r="E44" s="1">
        <v>0.1</v>
      </c>
      <c r="F44" s="2"/>
      <c r="G44" s="2"/>
    </row>
    <row r="45" spans="1:7" ht="0.75" customHeight="1">
      <c r="A45" s="40" t="s">
        <v>225</v>
      </c>
      <c r="B45" s="43" t="s">
        <v>226</v>
      </c>
      <c r="C45" s="1"/>
      <c r="D45" s="1"/>
      <c r="E45" s="1"/>
      <c r="F45" s="2"/>
      <c r="G45" s="2"/>
    </row>
    <row r="46" spans="1:7" ht="47.25">
      <c r="A46" s="40" t="s">
        <v>130</v>
      </c>
      <c r="B46" s="43" t="s">
        <v>210</v>
      </c>
      <c r="C46" s="1"/>
      <c r="D46" s="1"/>
      <c r="E46" s="1">
        <v>51.8</v>
      </c>
      <c r="F46" s="2"/>
      <c r="G46" s="2"/>
    </row>
    <row r="47" spans="1:7" ht="63">
      <c r="A47" s="40" t="s">
        <v>128</v>
      </c>
      <c r="B47" s="43" t="s">
        <v>127</v>
      </c>
      <c r="C47" s="1">
        <v>3137.5</v>
      </c>
      <c r="D47" s="1">
        <v>2349.7</v>
      </c>
      <c r="E47" s="1">
        <v>1193.6</v>
      </c>
      <c r="F47" s="2">
        <f t="shared" si="2"/>
        <v>38</v>
      </c>
      <c r="G47" s="2">
        <f t="shared" si="3"/>
        <v>50.8</v>
      </c>
    </row>
    <row r="48" spans="1:7" ht="15.75">
      <c r="A48" s="41" t="s">
        <v>126</v>
      </c>
      <c r="B48" s="42" t="s">
        <v>125</v>
      </c>
      <c r="C48" s="3"/>
      <c r="D48" s="3"/>
      <c r="E48" s="3">
        <f>E49+E50</f>
        <v>11.9</v>
      </c>
      <c r="F48" s="3"/>
      <c r="G48" s="3"/>
    </row>
    <row r="49" spans="1:7" ht="15.75">
      <c r="A49" s="40" t="s">
        <v>209</v>
      </c>
      <c r="B49" s="43" t="s">
        <v>123</v>
      </c>
      <c r="C49" s="1"/>
      <c r="D49" s="1"/>
      <c r="E49" s="1">
        <v>11.9</v>
      </c>
      <c r="F49" s="1"/>
      <c r="G49" s="1"/>
    </row>
    <row r="50" spans="1:7" ht="15.75">
      <c r="A50" s="40" t="s">
        <v>122</v>
      </c>
      <c r="B50" s="43" t="s">
        <v>125</v>
      </c>
      <c r="C50" s="1"/>
      <c r="D50" s="1"/>
      <c r="E50" s="1">
        <v>0</v>
      </c>
      <c r="F50" s="1"/>
      <c r="G50" s="1"/>
    </row>
    <row r="51" spans="1:7" ht="15.75">
      <c r="A51" s="41" t="s">
        <v>120</v>
      </c>
      <c r="B51" s="42" t="s">
        <v>119</v>
      </c>
      <c r="C51" s="3">
        <f>C52+C57+C58+C59</f>
        <v>1043289.8</v>
      </c>
      <c r="D51" s="3">
        <f>D52+D57+D58+D59</f>
        <v>795228.6</v>
      </c>
      <c r="E51" s="3">
        <f>E52+E57+E58+E59</f>
        <v>696598.2</v>
      </c>
      <c r="F51" s="3">
        <f aca="true" t="shared" si="4" ref="F51:F56">E51/C51*100</f>
        <v>66.8</v>
      </c>
      <c r="G51" s="3">
        <f aca="true" t="shared" si="5" ref="G51:G56">E51/D51*100</f>
        <v>87.6</v>
      </c>
    </row>
    <row r="52" spans="1:7" ht="31.5">
      <c r="A52" s="40" t="s">
        <v>118</v>
      </c>
      <c r="B52" s="43" t="s">
        <v>117</v>
      </c>
      <c r="C52" s="1">
        <f>C53+C54+C55+C56</f>
        <v>1045059.6</v>
      </c>
      <c r="D52" s="1">
        <f>D53+D54+D55+D56</f>
        <v>796998.4</v>
      </c>
      <c r="E52" s="1">
        <f>E53+E54+E55+E56</f>
        <v>698182.7</v>
      </c>
      <c r="F52" s="1">
        <f t="shared" si="4"/>
        <v>66.8</v>
      </c>
      <c r="G52" s="1">
        <f t="shared" si="5"/>
        <v>87.6</v>
      </c>
    </row>
    <row r="53" spans="1:7" ht="31.5">
      <c r="A53" s="40" t="s">
        <v>116</v>
      </c>
      <c r="B53" s="43" t="s">
        <v>115</v>
      </c>
      <c r="C53" s="1">
        <v>41684.9</v>
      </c>
      <c r="D53" s="1">
        <v>32071.7</v>
      </c>
      <c r="E53" s="1">
        <v>29235</v>
      </c>
      <c r="F53" s="1">
        <f t="shared" si="4"/>
        <v>70.1</v>
      </c>
      <c r="G53" s="1">
        <f t="shared" si="5"/>
        <v>91.2</v>
      </c>
    </row>
    <row r="54" spans="1:7" ht="31.5">
      <c r="A54" s="40" t="s">
        <v>114</v>
      </c>
      <c r="B54" s="43" t="s">
        <v>113</v>
      </c>
      <c r="C54" s="1">
        <v>285141.4</v>
      </c>
      <c r="D54" s="1">
        <v>195395.2</v>
      </c>
      <c r="E54" s="1">
        <v>160285.8</v>
      </c>
      <c r="F54" s="1">
        <f t="shared" si="4"/>
        <v>56.2</v>
      </c>
      <c r="G54" s="1">
        <f t="shared" si="5"/>
        <v>82</v>
      </c>
    </row>
    <row r="55" spans="1:7" ht="31.5">
      <c r="A55" s="40" t="s">
        <v>112</v>
      </c>
      <c r="B55" s="43" t="s">
        <v>111</v>
      </c>
      <c r="C55" s="1">
        <v>653186.2</v>
      </c>
      <c r="D55" s="1">
        <v>517658.7</v>
      </c>
      <c r="E55" s="1">
        <v>461434.9</v>
      </c>
      <c r="F55" s="1">
        <f t="shared" si="4"/>
        <v>70.6</v>
      </c>
      <c r="G55" s="1">
        <f t="shared" si="5"/>
        <v>89.1</v>
      </c>
    </row>
    <row r="56" spans="1:7" ht="15.75">
      <c r="A56" s="40" t="s">
        <v>243</v>
      </c>
      <c r="B56" s="43" t="s">
        <v>109</v>
      </c>
      <c r="C56" s="1">
        <v>65047.1</v>
      </c>
      <c r="D56" s="1">
        <v>51872.8</v>
      </c>
      <c r="E56" s="1">
        <v>47227</v>
      </c>
      <c r="F56" s="1">
        <f t="shared" si="4"/>
        <v>72.6</v>
      </c>
      <c r="G56" s="1">
        <f t="shared" si="5"/>
        <v>91</v>
      </c>
    </row>
    <row r="57" spans="1:7" ht="15.75">
      <c r="A57" s="44" t="s">
        <v>108</v>
      </c>
      <c r="B57" s="45" t="s">
        <v>107</v>
      </c>
      <c r="C57" s="2"/>
      <c r="D57" s="2"/>
      <c r="E57" s="2">
        <v>185.3</v>
      </c>
      <c r="F57" s="1"/>
      <c r="G57" s="1"/>
    </row>
    <row r="58" spans="1:7" ht="47.25">
      <c r="A58" s="41" t="s">
        <v>230</v>
      </c>
      <c r="B58" s="42" t="s">
        <v>208</v>
      </c>
      <c r="C58" s="3">
        <v>122</v>
      </c>
      <c r="D58" s="3">
        <v>122</v>
      </c>
      <c r="E58" s="3">
        <v>122</v>
      </c>
      <c r="F58" s="3">
        <f>E58/C58*100</f>
        <v>100</v>
      </c>
      <c r="G58" s="3">
        <f>E58/D58*100</f>
        <v>100</v>
      </c>
    </row>
    <row r="59" spans="1:7" ht="31.5">
      <c r="A59" s="41" t="s">
        <v>106</v>
      </c>
      <c r="B59" s="42" t="s">
        <v>105</v>
      </c>
      <c r="C59" s="3">
        <v>-1891.8</v>
      </c>
      <c r="D59" s="3">
        <v>-1891.8</v>
      </c>
      <c r="E59" s="3">
        <v>-1891.8</v>
      </c>
      <c r="F59" s="3">
        <f>E59/C59*100</f>
        <v>100</v>
      </c>
      <c r="G59" s="3">
        <f>E59/D59*100</f>
        <v>100</v>
      </c>
    </row>
    <row r="60" spans="1:7" ht="16.5" thickBot="1">
      <c r="A60" s="118" t="s">
        <v>104</v>
      </c>
      <c r="B60" s="119" t="s">
        <v>103</v>
      </c>
      <c r="C60" s="120">
        <f>C51+C7</f>
        <v>1425147.3</v>
      </c>
      <c r="D60" s="120">
        <f>D51+D7</f>
        <v>1069615.2</v>
      </c>
      <c r="E60" s="120">
        <f>E51+E7</f>
        <v>953701.3</v>
      </c>
      <c r="F60" s="120">
        <f>E60/C60*100</f>
        <v>66.9</v>
      </c>
      <c r="G60" s="120">
        <f>E60/D60*100</f>
        <v>89.2</v>
      </c>
    </row>
    <row r="61" spans="1:7" ht="15.75">
      <c r="A61" s="25"/>
      <c r="B61" s="26"/>
      <c r="C61" s="112"/>
      <c r="D61" s="112"/>
      <c r="E61" s="112"/>
      <c r="F61" s="113"/>
      <c r="G61" s="113"/>
    </row>
    <row r="62" spans="1:7" ht="15.75">
      <c r="A62" s="27"/>
      <c r="B62" s="28" t="s">
        <v>102</v>
      </c>
      <c r="C62" s="66"/>
      <c r="D62" s="66"/>
      <c r="E62" s="66"/>
      <c r="F62" s="79"/>
      <c r="G62" s="79"/>
    </row>
    <row r="63" spans="1:7" ht="15.75">
      <c r="A63" s="22" t="s">
        <v>101</v>
      </c>
      <c r="B63" s="23" t="s">
        <v>100</v>
      </c>
      <c r="C63" s="49">
        <f>SUM(C64:C70)</f>
        <v>93357</v>
      </c>
      <c r="D63" s="49">
        <f>SUM(D64:D70)</f>
        <v>74515.1</v>
      </c>
      <c r="E63" s="49">
        <f>SUM(E64:E70)</f>
        <v>58249</v>
      </c>
      <c r="F63" s="80">
        <f>E63/C63*100</f>
        <v>62.4</v>
      </c>
      <c r="G63" s="80">
        <f>E63/D63*100</f>
        <v>78.2</v>
      </c>
    </row>
    <row r="64" spans="1:7" ht="31.5">
      <c r="A64" s="21" t="s">
        <v>99</v>
      </c>
      <c r="B64" s="24" t="s">
        <v>98</v>
      </c>
      <c r="C64" s="50">
        <v>1833.2</v>
      </c>
      <c r="D64" s="50">
        <v>1434.1</v>
      </c>
      <c r="E64" s="48">
        <v>1141.51</v>
      </c>
      <c r="F64" s="56">
        <f>E64/C64*100</f>
        <v>62.3</v>
      </c>
      <c r="G64" s="56">
        <f>E64/D64*100</f>
        <v>79.6</v>
      </c>
    </row>
    <row r="65" spans="1:7" ht="63">
      <c r="A65" s="21" t="s">
        <v>97</v>
      </c>
      <c r="B65" s="24" t="s">
        <v>96</v>
      </c>
      <c r="C65" s="50">
        <v>4635.3</v>
      </c>
      <c r="D65" s="50">
        <v>3614.3</v>
      </c>
      <c r="E65" s="48">
        <v>2567.58</v>
      </c>
      <c r="F65" s="56">
        <f aca="true" t="shared" si="6" ref="F65:F70">E65/C65*100</f>
        <v>55.4</v>
      </c>
      <c r="G65" s="56">
        <f aca="true" t="shared" si="7" ref="G65:G70">E65/D65*100</f>
        <v>71</v>
      </c>
    </row>
    <row r="66" spans="1:7" ht="47.25">
      <c r="A66" s="21" t="s">
        <v>95</v>
      </c>
      <c r="B66" s="24" t="s">
        <v>94</v>
      </c>
      <c r="C66" s="50">
        <v>32936.94</v>
      </c>
      <c r="D66" s="50">
        <v>24378.7</v>
      </c>
      <c r="E66" s="48">
        <v>20717.41</v>
      </c>
      <c r="F66" s="56">
        <f t="shared" si="6"/>
        <v>62.9</v>
      </c>
      <c r="G66" s="56">
        <f t="shared" si="7"/>
        <v>85</v>
      </c>
    </row>
    <row r="67" spans="1:7" ht="15.75">
      <c r="A67" s="21" t="s">
        <v>93</v>
      </c>
      <c r="B67" s="24" t="s">
        <v>92</v>
      </c>
      <c r="C67" s="50">
        <v>3.44</v>
      </c>
      <c r="D67" s="50">
        <v>3.4</v>
      </c>
      <c r="E67" s="48">
        <v>0</v>
      </c>
      <c r="F67" s="56">
        <f t="shared" si="6"/>
        <v>0</v>
      </c>
      <c r="G67" s="56"/>
    </row>
    <row r="68" spans="1:7" ht="47.25">
      <c r="A68" s="21" t="s">
        <v>91</v>
      </c>
      <c r="B68" s="24" t="s">
        <v>90</v>
      </c>
      <c r="C68" s="50">
        <v>8817.76</v>
      </c>
      <c r="D68" s="50">
        <v>6747.9</v>
      </c>
      <c r="E68" s="48">
        <v>5910.94</v>
      </c>
      <c r="F68" s="56">
        <f t="shared" si="6"/>
        <v>67</v>
      </c>
      <c r="G68" s="56">
        <f t="shared" si="7"/>
        <v>87.6</v>
      </c>
    </row>
    <row r="69" spans="1:7" ht="15.75">
      <c r="A69" s="21" t="s">
        <v>87</v>
      </c>
      <c r="B69" s="24" t="s">
        <v>86</v>
      </c>
      <c r="C69" s="50">
        <v>463.59</v>
      </c>
      <c r="D69" s="50">
        <v>363.6</v>
      </c>
      <c r="E69" s="48">
        <v>0</v>
      </c>
      <c r="F69" s="56">
        <f t="shared" si="6"/>
        <v>0</v>
      </c>
      <c r="G69" s="56">
        <f t="shared" si="7"/>
        <v>0</v>
      </c>
    </row>
    <row r="70" spans="1:7" ht="15.75">
      <c r="A70" s="21" t="s">
        <v>85</v>
      </c>
      <c r="B70" s="24" t="s">
        <v>84</v>
      </c>
      <c r="C70" s="50">
        <v>44666.74</v>
      </c>
      <c r="D70" s="50">
        <v>37973.1</v>
      </c>
      <c r="E70" s="48">
        <v>27911.56</v>
      </c>
      <c r="F70" s="56">
        <f t="shared" si="6"/>
        <v>62.5</v>
      </c>
      <c r="G70" s="56">
        <f t="shared" si="7"/>
        <v>73.5</v>
      </c>
    </row>
    <row r="71" spans="1:7" ht="15.75">
      <c r="A71" s="22" t="s">
        <v>83</v>
      </c>
      <c r="B71" s="23" t="s">
        <v>82</v>
      </c>
      <c r="C71" s="49">
        <f>SUM(C72)</f>
        <v>1265.7</v>
      </c>
      <c r="D71" s="49">
        <f>SUM(D72)</f>
        <v>949.3</v>
      </c>
      <c r="E71" s="49">
        <f>SUM(E72)</f>
        <v>949.3</v>
      </c>
      <c r="F71" s="80">
        <f>E71/C71*100</f>
        <v>75</v>
      </c>
      <c r="G71" s="80">
        <f>E71/D71*100</f>
        <v>100</v>
      </c>
    </row>
    <row r="72" spans="1:7" ht="15.75">
      <c r="A72" s="18" t="s">
        <v>81</v>
      </c>
      <c r="B72" s="19" t="s">
        <v>80</v>
      </c>
      <c r="C72" s="50">
        <v>1265.7</v>
      </c>
      <c r="D72" s="50">
        <v>949.3</v>
      </c>
      <c r="E72" s="48">
        <v>949.29</v>
      </c>
      <c r="F72" s="56">
        <f>E72/C72*100</f>
        <v>75</v>
      </c>
      <c r="G72" s="56">
        <f>E72/D72*100</f>
        <v>100</v>
      </c>
    </row>
    <row r="73" spans="1:7" ht="31.5">
      <c r="A73" s="22" t="s">
        <v>79</v>
      </c>
      <c r="B73" s="23" t="s">
        <v>78</v>
      </c>
      <c r="C73" s="49">
        <f>SUM(C74:C76)</f>
        <v>7694.4</v>
      </c>
      <c r="D73" s="49">
        <f>SUM(D75:D76)</f>
        <v>7629.9</v>
      </c>
      <c r="E73" s="49">
        <f>SUM(E74:E76)</f>
        <v>6775.3</v>
      </c>
      <c r="F73" s="80">
        <f>E73/C73*100</f>
        <v>88.1</v>
      </c>
      <c r="G73" s="80">
        <f>E73/D73*100</f>
        <v>88.8</v>
      </c>
    </row>
    <row r="74" spans="1:7" ht="15.75">
      <c r="A74" s="21" t="s">
        <v>77</v>
      </c>
      <c r="B74" s="24" t="s">
        <v>76</v>
      </c>
      <c r="C74" s="50"/>
      <c r="D74" s="50"/>
      <c r="E74" s="48"/>
      <c r="F74" s="56"/>
      <c r="G74" s="56"/>
    </row>
    <row r="75" spans="1:7" ht="47.25">
      <c r="A75" s="21" t="s">
        <v>75</v>
      </c>
      <c r="B75" s="24" t="s">
        <v>74</v>
      </c>
      <c r="C75" s="50">
        <v>2963.49</v>
      </c>
      <c r="D75" s="50">
        <v>2899</v>
      </c>
      <c r="E75" s="48">
        <v>2044.44</v>
      </c>
      <c r="F75" s="56">
        <f>E75/C75*100</f>
        <v>69</v>
      </c>
      <c r="G75" s="56">
        <f aca="true" t="shared" si="8" ref="G75:G88">E75/D75*100</f>
        <v>70.5</v>
      </c>
    </row>
    <row r="76" spans="1:7" ht="15.75">
      <c r="A76" s="21" t="s">
        <v>73</v>
      </c>
      <c r="B76" s="24" t="s">
        <v>72</v>
      </c>
      <c r="C76" s="50">
        <v>4730.9</v>
      </c>
      <c r="D76" s="50">
        <v>4730.9</v>
      </c>
      <c r="E76" s="48">
        <v>4730.9</v>
      </c>
      <c r="F76" s="56">
        <f>E76/C76*100</f>
        <v>100</v>
      </c>
      <c r="G76" s="56">
        <f t="shared" si="8"/>
        <v>100</v>
      </c>
    </row>
    <row r="77" spans="1:7" ht="15.75">
      <c r="A77" s="22" t="s">
        <v>71</v>
      </c>
      <c r="B77" s="23" t="s">
        <v>70</v>
      </c>
      <c r="C77" s="49">
        <f>SUM(C78:C83)</f>
        <v>244491.1</v>
      </c>
      <c r="D77" s="49">
        <f>SUM(D78:D83)</f>
        <v>225456</v>
      </c>
      <c r="E77" s="49">
        <f>SUM(E78:E83)</f>
        <v>187921.5</v>
      </c>
      <c r="F77" s="80">
        <f>E77/C77*100</f>
        <v>76.9</v>
      </c>
      <c r="G77" s="80">
        <f t="shared" si="8"/>
        <v>83.4</v>
      </c>
    </row>
    <row r="78" spans="1:7" ht="15.75">
      <c r="A78" s="21" t="s">
        <v>69</v>
      </c>
      <c r="B78" s="24" t="s">
        <v>68</v>
      </c>
      <c r="C78" s="50">
        <v>928.5</v>
      </c>
      <c r="D78" s="50">
        <v>924</v>
      </c>
      <c r="E78" s="48">
        <v>755.89</v>
      </c>
      <c r="F78" s="56">
        <f>E78/C78*100</f>
        <v>81.4</v>
      </c>
      <c r="G78" s="56">
        <f t="shared" si="8"/>
        <v>81.8</v>
      </c>
    </row>
    <row r="79" spans="1:7" ht="15.75">
      <c r="A79" s="21" t="s">
        <v>67</v>
      </c>
      <c r="B79" s="24" t="s">
        <v>66</v>
      </c>
      <c r="C79" s="50"/>
      <c r="D79" s="50"/>
      <c r="E79" s="48">
        <v>0</v>
      </c>
      <c r="F79" s="56"/>
      <c r="G79" s="56"/>
    </row>
    <row r="80" spans="1:7" ht="15.75">
      <c r="A80" s="21" t="s">
        <v>65</v>
      </c>
      <c r="B80" s="24" t="s">
        <v>64</v>
      </c>
      <c r="C80" s="50">
        <v>207475.18</v>
      </c>
      <c r="D80" s="50">
        <v>190791</v>
      </c>
      <c r="E80" s="48">
        <v>173575.02</v>
      </c>
      <c r="F80" s="56">
        <f aca="true" t="shared" si="9" ref="F80:F90">E80/C80*100</f>
        <v>83.7</v>
      </c>
      <c r="G80" s="56">
        <f t="shared" si="8"/>
        <v>91</v>
      </c>
    </row>
    <row r="81" spans="1:7" ht="15.75">
      <c r="A81" s="21" t="s">
        <v>63</v>
      </c>
      <c r="B81" s="24" t="s">
        <v>62</v>
      </c>
      <c r="C81" s="50">
        <v>9238.6</v>
      </c>
      <c r="D81" s="50">
        <v>8789.9</v>
      </c>
      <c r="E81" s="48">
        <v>3573.54</v>
      </c>
      <c r="F81" s="56">
        <f t="shared" si="9"/>
        <v>38.7</v>
      </c>
      <c r="G81" s="56">
        <f t="shared" si="8"/>
        <v>40.7</v>
      </c>
    </row>
    <row r="82" spans="1:7" ht="15.75">
      <c r="A82" s="21" t="s">
        <v>254</v>
      </c>
      <c r="B82" s="24" t="s">
        <v>257</v>
      </c>
      <c r="C82" s="50">
        <v>136.6</v>
      </c>
      <c r="D82" s="50">
        <v>136.6</v>
      </c>
      <c r="E82" s="48">
        <v>0</v>
      </c>
      <c r="F82" s="56">
        <f t="shared" si="9"/>
        <v>0</v>
      </c>
      <c r="G82" s="56">
        <f t="shared" si="8"/>
        <v>0</v>
      </c>
    </row>
    <row r="83" spans="1:7" ht="15.75">
      <c r="A83" s="21" t="s">
        <v>61</v>
      </c>
      <c r="B83" s="24" t="s">
        <v>51</v>
      </c>
      <c r="C83" s="50">
        <v>26712.2</v>
      </c>
      <c r="D83" s="50">
        <v>24814.5</v>
      </c>
      <c r="E83" s="48">
        <v>10017.02</v>
      </c>
      <c r="F83" s="56">
        <f t="shared" si="9"/>
        <v>37.5</v>
      </c>
      <c r="G83" s="56">
        <f t="shared" si="8"/>
        <v>40.4</v>
      </c>
    </row>
    <row r="84" spans="1:7" ht="15.75">
      <c r="A84" s="22" t="s">
        <v>60</v>
      </c>
      <c r="B84" s="23" t="s">
        <v>59</v>
      </c>
      <c r="C84" s="49">
        <f>SUM(C85:C88)</f>
        <v>160800.6</v>
      </c>
      <c r="D84" s="49">
        <f>SUM(D85:D88)</f>
        <v>138331.8</v>
      </c>
      <c r="E84" s="49">
        <f>SUM(E85:E88)</f>
        <v>57905.7</v>
      </c>
      <c r="F84" s="80">
        <f t="shared" si="9"/>
        <v>36</v>
      </c>
      <c r="G84" s="80">
        <f t="shared" si="8"/>
        <v>41.9</v>
      </c>
    </row>
    <row r="85" spans="1:7" ht="15.75">
      <c r="A85" s="21" t="s">
        <v>58</v>
      </c>
      <c r="B85" s="24" t="s">
        <v>57</v>
      </c>
      <c r="C85" s="48">
        <v>111219.53</v>
      </c>
      <c r="D85" s="48">
        <v>94298.2</v>
      </c>
      <c r="E85" s="48">
        <v>39262.53</v>
      </c>
      <c r="F85" s="56">
        <f t="shared" si="9"/>
        <v>35.3</v>
      </c>
      <c r="G85" s="56">
        <f t="shared" si="8"/>
        <v>41.6</v>
      </c>
    </row>
    <row r="86" spans="1:7" ht="15.75">
      <c r="A86" s="21" t="s">
        <v>56</v>
      </c>
      <c r="B86" s="24" t="s">
        <v>55</v>
      </c>
      <c r="C86" s="48">
        <v>49412.64</v>
      </c>
      <c r="D86" s="48">
        <v>43865.2</v>
      </c>
      <c r="E86" s="48">
        <v>18474.79</v>
      </c>
      <c r="F86" s="56">
        <f t="shared" si="9"/>
        <v>37.4</v>
      </c>
      <c r="G86" s="56">
        <f t="shared" si="8"/>
        <v>42.1</v>
      </c>
    </row>
    <row r="87" spans="1:7" ht="15.75">
      <c r="A87" s="21" t="s">
        <v>54</v>
      </c>
      <c r="B87" s="24" t="s">
        <v>53</v>
      </c>
      <c r="C87" s="48">
        <v>100</v>
      </c>
      <c r="D87" s="48">
        <v>100</v>
      </c>
      <c r="E87" s="48">
        <v>100</v>
      </c>
      <c r="F87" s="56">
        <f t="shared" si="9"/>
        <v>100</v>
      </c>
      <c r="G87" s="56"/>
    </row>
    <row r="88" spans="1:7" ht="31.5">
      <c r="A88" s="21" t="s">
        <v>52</v>
      </c>
      <c r="B88" s="24" t="s">
        <v>207</v>
      </c>
      <c r="C88" s="48">
        <v>68.42</v>
      </c>
      <c r="D88" s="48">
        <v>68.4</v>
      </c>
      <c r="E88" s="48">
        <v>68.42</v>
      </c>
      <c r="F88" s="56">
        <f t="shared" si="9"/>
        <v>100</v>
      </c>
      <c r="G88" s="56">
        <f t="shared" si="8"/>
        <v>100</v>
      </c>
    </row>
    <row r="89" spans="1:7" ht="15.75">
      <c r="A89" s="22" t="s">
        <v>50</v>
      </c>
      <c r="B89" s="23" t="s">
        <v>49</v>
      </c>
      <c r="C89" s="51">
        <f>SUM(C90:C91)</f>
        <v>36</v>
      </c>
      <c r="D89" s="51">
        <f>SUM(D90:D91)</f>
        <v>36</v>
      </c>
      <c r="E89" s="51">
        <f>SUM(E90:E91)</f>
        <v>0</v>
      </c>
      <c r="F89" s="81">
        <f t="shared" si="9"/>
        <v>0</v>
      </c>
      <c r="G89" s="81">
        <f>F89/D89*100</f>
        <v>0</v>
      </c>
    </row>
    <row r="90" spans="1:7" ht="15.75">
      <c r="A90" s="18" t="s">
        <v>263</v>
      </c>
      <c r="B90" s="19" t="s">
        <v>264</v>
      </c>
      <c r="C90" s="52">
        <v>36</v>
      </c>
      <c r="D90" s="52">
        <v>36</v>
      </c>
      <c r="E90" s="53">
        <v>0</v>
      </c>
      <c r="F90" s="82">
        <f t="shared" si="9"/>
        <v>0</v>
      </c>
      <c r="G90" s="82">
        <f>F90/D90*100</f>
        <v>0</v>
      </c>
    </row>
    <row r="91" spans="1:7" ht="31.5">
      <c r="A91" s="18" t="s">
        <v>48</v>
      </c>
      <c r="B91" s="19" t="s">
        <v>47</v>
      </c>
      <c r="C91" s="52"/>
      <c r="D91" s="52"/>
      <c r="E91" s="53"/>
      <c r="F91" s="82"/>
      <c r="G91" s="82"/>
    </row>
    <row r="92" spans="1:7" ht="15.75">
      <c r="A92" s="22" t="s">
        <v>46</v>
      </c>
      <c r="B92" s="23" t="s">
        <v>45</v>
      </c>
      <c r="C92" s="49">
        <f>SUM(C93,C94,C95,C96,C97)</f>
        <v>838087.3</v>
      </c>
      <c r="D92" s="49">
        <f>SUM(D93:D97)</f>
        <v>610596.4</v>
      </c>
      <c r="E92" s="49">
        <f>SUM(E93:E97)</f>
        <v>496833.4</v>
      </c>
      <c r="F92" s="80">
        <f aca="true" t="shared" si="10" ref="F92:F111">E92/C92*100</f>
        <v>59.3</v>
      </c>
      <c r="G92" s="80">
        <f aca="true" t="shared" si="11" ref="G92:G111">E92/D92*100</f>
        <v>81.4</v>
      </c>
    </row>
    <row r="93" spans="1:7" ht="15.75">
      <c r="A93" s="21" t="s">
        <v>44</v>
      </c>
      <c r="B93" s="24" t="s">
        <v>43</v>
      </c>
      <c r="C93" s="50">
        <v>336255.29</v>
      </c>
      <c r="D93" s="50">
        <v>242381.2</v>
      </c>
      <c r="E93" s="48">
        <v>188607.78</v>
      </c>
      <c r="F93" s="56">
        <f t="shared" si="10"/>
        <v>56.1</v>
      </c>
      <c r="G93" s="56">
        <f t="shared" si="11"/>
        <v>77.8</v>
      </c>
    </row>
    <row r="94" spans="1:7" ht="15.75">
      <c r="A94" s="21" t="s">
        <v>42</v>
      </c>
      <c r="B94" s="24" t="s">
        <v>41</v>
      </c>
      <c r="C94" s="50">
        <v>447762.03</v>
      </c>
      <c r="D94" s="50">
        <v>327142.3</v>
      </c>
      <c r="E94" s="48">
        <v>273788.64</v>
      </c>
      <c r="F94" s="56">
        <f t="shared" si="10"/>
        <v>61.1</v>
      </c>
      <c r="G94" s="56">
        <f t="shared" si="11"/>
        <v>83.7</v>
      </c>
    </row>
    <row r="95" spans="1:7" ht="31.5">
      <c r="A95" s="21" t="s">
        <v>40</v>
      </c>
      <c r="B95" s="24" t="s">
        <v>39</v>
      </c>
      <c r="C95" s="50">
        <v>300</v>
      </c>
      <c r="D95" s="50">
        <v>250</v>
      </c>
      <c r="E95" s="48">
        <v>71.36</v>
      </c>
      <c r="F95" s="56">
        <f t="shared" si="10"/>
        <v>23.8</v>
      </c>
      <c r="G95" s="56">
        <f t="shared" si="11"/>
        <v>28.5</v>
      </c>
    </row>
    <row r="96" spans="1:7" ht="15.75">
      <c r="A96" s="21" t="s">
        <v>38</v>
      </c>
      <c r="B96" s="24" t="s">
        <v>37</v>
      </c>
      <c r="C96" s="54">
        <v>10625.08</v>
      </c>
      <c r="D96" s="54">
        <v>9952.1</v>
      </c>
      <c r="E96" s="54">
        <v>8575.44</v>
      </c>
      <c r="F96" s="56">
        <f t="shared" si="10"/>
        <v>80.7</v>
      </c>
      <c r="G96" s="56">
        <f t="shared" si="11"/>
        <v>86.2</v>
      </c>
    </row>
    <row r="97" spans="1:7" ht="15.75">
      <c r="A97" s="21" t="s">
        <v>36</v>
      </c>
      <c r="B97" s="24" t="s">
        <v>35</v>
      </c>
      <c r="C97" s="50">
        <v>43144.9</v>
      </c>
      <c r="D97" s="50">
        <v>30870.8</v>
      </c>
      <c r="E97" s="48">
        <v>25790.14</v>
      </c>
      <c r="F97" s="56">
        <f t="shared" si="10"/>
        <v>59.8</v>
      </c>
      <c r="G97" s="56">
        <f t="shared" si="11"/>
        <v>83.5</v>
      </c>
    </row>
    <row r="98" spans="1:7" ht="15.75">
      <c r="A98" s="22" t="s">
        <v>34</v>
      </c>
      <c r="B98" s="23" t="s">
        <v>33</v>
      </c>
      <c r="C98" s="49">
        <f>SUM(C99:C100)</f>
        <v>77087.6</v>
      </c>
      <c r="D98" s="49">
        <f>SUM(D99:D100)</f>
        <v>56979.4</v>
      </c>
      <c r="E98" s="49">
        <f>SUM(E99:E100)</f>
        <v>48533.9</v>
      </c>
      <c r="F98" s="80">
        <f t="shared" si="10"/>
        <v>63</v>
      </c>
      <c r="G98" s="80">
        <f t="shared" si="11"/>
        <v>85.2</v>
      </c>
    </row>
    <row r="99" spans="1:7" ht="15.75">
      <c r="A99" s="21" t="s">
        <v>32</v>
      </c>
      <c r="B99" s="24" t="s">
        <v>31</v>
      </c>
      <c r="C99" s="50">
        <v>72078.05</v>
      </c>
      <c r="D99" s="50">
        <v>53047.7</v>
      </c>
      <c r="E99" s="48">
        <v>45167.19</v>
      </c>
      <c r="F99" s="56">
        <f t="shared" si="10"/>
        <v>62.7</v>
      </c>
      <c r="G99" s="56">
        <f t="shared" si="11"/>
        <v>85.1</v>
      </c>
    </row>
    <row r="100" spans="1:7" ht="31.5">
      <c r="A100" s="21" t="s">
        <v>30</v>
      </c>
      <c r="B100" s="24" t="s">
        <v>29</v>
      </c>
      <c r="C100" s="50">
        <v>5009.5</v>
      </c>
      <c r="D100" s="50">
        <v>3931.7</v>
      </c>
      <c r="E100" s="48">
        <v>3366.66</v>
      </c>
      <c r="F100" s="56">
        <f t="shared" si="10"/>
        <v>67.2</v>
      </c>
      <c r="G100" s="56">
        <f t="shared" si="11"/>
        <v>85.6</v>
      </c>
    </row>
    <row r="101" spans="1:7" ht="15.75">
      <c r="A101" s="22" t="s">
        <v>28</v>
      </c>
      <c r="B101" s="23" t="s">
        <v>27</v>
      </c>
      <c r="C101" s="49">
        <f>SUM(C102:C105)</f>
        <v>29275.3</v>
      </c>
      <c r="D101" s="49">
        <f>SUM(D102:D105)</f>
        <v>24362.7</v>
      </c>
      <c r="E101" s="49">
        <f>SUM(E102:E105)</f>
        <v>17932.8</v>
      </c>
      <c r="F101" s="80">
        <f t="shared" si="10"/>
        <v>61.3</v>
      </c>
      <c r="G101" s="80">
        <f t="shared" si="11"/>
        <v>73.6</v>
      </c>
    </row>
    <row r="102" spans="1:7" ht="15.75">
      <c r="A102" s="21" t="s">
        <v>249</v>
      </c>
      <c r="B102" s="24" t="s">
        <v>250</v>
      </c>
      <c r="C102" s="50">
        <v>4270</v>
      </c>
      <c r="D102" s="50">
        <v>3433.7</v>
      </c>
      <c r="E102" s="48">
        <v>2746.75</v>
      </c>
      <c r="F102" s="56">
        <f t="shared" si="10"/>
        <v>64.3</v>
      </c>
      <c r="G102" s="56">
        <f t="shared" si="11"/>
        <v>80</v>
      </c>
    </row>
    <row r="103" spans="1:7" ht="15.75">
      <c r="A103" s="21" t="s">
        <v>26</v>
      </c>
      <c r="B103" s="24" t="s">
        <v>25</v>
      </c>
      <c r="C103" s="50">
        <v>6811.86</v>
      </c>
      <c r="D103" s="50">
        <v>6389.4</v>
      </c>
      <c r="E103" s="48">
        <v>4070.98</v>
      </c>
      <c r="F103" s="56">
        <f t="shared" si="10"/>
        <v>59.8</v>
      </c>
      <c r="G103" s="56">
        <f t="shared" si="11"/>
        <v>63.7</v>
      </c>
    </row>
    <row r="104" spans="1:7" ht="15.75">
      <c r="A104" s="21" t="s">
        <v>24</v>
      </c>
      <c r="B104" s="24" t="s">
        <v>23</v>
      </c>
      <c r="C104" s="50">
        <v>16037.4</v>
      </c>
      <c r="D104" s="50">
        <v>13142.1</v>
      </c>
      <c r="E104" s="48">
        <v>10110.73</v>
      </c>
      <c r="F104" s="56">
        <f t="shared" si="10"/>
        <v>63</v>
      </c>
      <c r="G104" s="56">
        <f t="shared" si="11"/>
        <v>76.9</v>
      </c>
    </row>
    <row r="105" spans="1:7" ht="15.75">
      <c r="A105" s="29" t="s">
        <v>22</v>
      </c>
      <c r="B105" s="30" t="s">
        <v>21</v>
      </c>
      <c r="C105" s="55">
        <v>2156</v>
      </c>
      <c r="D105" s="55">
        <v>1397.5</v>
      </c>
      <c r="E105" s="56">
        <v>1004.35</v>
      </c>
      <c r="F105" s="56">
        <f t="shared" si="10"/>
        <v>46.6</v>
      </c>
      <c r="G105" s="56">
        <f t="shared" si="11"/>
        <v>71.9</v>
      </c>
    </row>
    <row r="106" spans="1:7" ht="15.75">
      <c r="A106" s="22" t="s">
        <v>20</v>
      </c>
      <c r="B106" s="23" t="s">
        <v>19</v>
      </c>
      <c r="C106" s="49">
        <f>SUM(C107)</f>
        <v>41756.1</v>
      </c>
      <c r="D106" s="49">
        <f>SUM(D107)</f>
        <v>33614.4</v>
      </c>
      <c r="E106" s="49">
        <f>SUM(E107)</f>
        <v>28872.2</v>
      </c>
      <c r="F106" s="80">
        <f t="shared" si="10"/>
        <v>69.1</v>
      </c>
      <c r="G106" s="80">
        <f t="shared" si="11"/>
        <v>85.9</v>
      </c>
    </row>
    <row r="107" spans="1:7" ht="15.75">
      <c r="A107" s="18" t="s">
        <v>18</v>
      </c>
      <c r="B107" s="19" t="s">
        <v>17</v>
      </c>
      <c r="C107" s="50">
        <v>41756.1</v>
      </c>
      <c r="D107" s="50">
        <v>33614.4</v>
      </c>
      <c r="E107" s="48">
        <v>28872.19</v>
      </c>
      <c r="F107" s="56">
        <f t="shared" si="10"/>
        <v>69.1</v>
      </c>
      <c r="G107" s="56">
        <f t="shared" si="11"/>
        <v>85.9</v>
      </c>
    </row>
    <row r="108" spans="1:7" ht="15.75">
      <c r="A108" s="22" t="s">
        <v>16</v>
      </c>
      <c r="B108" s="23" t="s">
        <v>15</v>
      </c>
      <c r="C108" s="49">
        <f>SUM(C109:C111)</f>
        <v>3956.8</v>
      </c>
      <c r="D108" s="49">
        <f>SUM(D109:D111)</f>
        <v>3135.5</v>
      </c>
      <c r="E108" s="49">
        <f>SUM(E109:E111)</f>
        <v>2401.8</v>
      </c>
      <c r="F108" s="80">
        <f t="shared" si="10"/>
        <v>60.7</v>
      </c>
      <c r="G108" s="80">
        <f t="shared" si="11"/>
        <v>76.6</v>
      </c>
    </row>
    <row r="109" spans="1:7" ht="15.75">
      <c r="A109" s="18" t="s">
        <v>255</v>
      </c>
      <c r="B109" s="19" t="s">
        <v>256</v>
      </c>
      <c r="C109" s="50">
        <v>2460</v>
      </c>
      <c r="D109" s="50">
        <v>1960</v>
      </c>
      <c r="E109" s="48">
        <v>1421</v>
      </c>
      <c r="F109" s="56">
        <f t="shared" si="10"/>
        <v>57.8</v>
      </c>
      <c r="G109" s="56">
        <f t="shared" si="11"/>
        <v>72.5</v>
      </c>
    </row>
    <row r="110" spans="1:7" ht="15.75">
      <c r="A110" s="18" t="s">
        <v>14</v>
      </c>
      <c r="B110" s="19" t="s">
        <v>13</v>
      </c>
      <c r="C110" s="50">
        <v>1286.8</v>
      </c>
      <c r="D110" s="50">
        <v>965.5</v>
      </c>
      <c r="E110" s="48">
        <v>770.78</v>
      </c>
      <c r="F110" s="56">
        <f t="shared" si="10"/>
        <v>59.9</v>
      </c>
      <c r="G110" s="56">
        <f t="shared" si="11"/>
        <v>79.8</v>
      </c>
    </row>
    <row r="111" spans="1:7" ht="31.5">
      <c r="A111" s="18" t="s">
        <v>12</v>
      </c>
      <c r="B111" s="19" t="s">
        <v>11</v>
      </c>
      <c r="C111" s="50">
        <v>210</v>
      </c>
      <c r="D111" s="50">
        <v>210</v>
      </c>
      <c r="E111" s="48">
        <v>210</v>
      </c>
      <c r="F111" s="56">
        <f t="shared" si="10"/>
        <v>100</v>
      </c>
      <c r="G111" s="56">
        <f t="shared" si="11"/>
        <v>100</v>
      </c>
    </row>
    <row r="112" spans="1:7" ht="31.5">
      <c r="A112" s="22" t="s">
        <v>10</v>
      </c>
      <c r="B112" s="23" t="s">
        <v>9</v>
      </c>
      <c r="C112" s="49">
        <f>SUM(C113)</f>
        <v>1000</v>
      </c>
      <c r="D112" s="49">
        <f>SUM(D113)</f>
        <v>780</v>
      </c>
      <c r="E112" s="49">
        <f>SUM(E113)</f>
        <v>0</v>
      </c>
      <c r="F112" s="80"/>
      <c r="G112" s="80"/>
    </row>
    <row r="113" spans="1:7" ht="31.5">
      <c r="A113" s="18" t="s">
        <v>8</v>
      </c>
      <c r="B113" s="19" t="s">
        <v>7</v>
      </c>
      <c r="C113" s="50">
        <v>1000</v>
      </c>
      <c r="D113" s="50">
        <v>780</v>
      </c>
      <c r="E113" s="48">
        <v>0</v>
      </c>
      <c r="F113" s="56"/>
      <c r="G113" s="56">
        <f>E113/D113*100</f>
        <v>0</v>
      </c>
    </row>
    <row r="114" spans="1:7" ht="47.25">
      <c r="A114" s="22" t="s">
        <v>206</v>
      </c>
      <c r="B114" s="23" t="s">
        <v>205</v>
      </c>
      <c r="C114" s="49">
        <f>SUM(C115:C116)</f>
        <v>37803.6</v>
      </c>
      <c r="D114" s="49">
        <f>SUM(D115:D116)</f>
        <v>34789.7</v>
      </c>
      <c r="E114" s="49">
        <f>SUM(E115:E116)</f>
        <v>19123.5</v>
      </c>
      <c r="F114" s="80">
        <f>E114/C114*100</f>
        <v>50.6</v>
      </c>
      <c r="G114" s="80">
        <f>E114/D114*100</f>
        <v>55</v>
      </c>
    </row>
    <row r="115" spans="1:7" ht="47.25">
      <c r="A115" s="18" t="s">
        <v>204</v>
      </c>
      <c r="B115" s="19" t="s">
        <v>203</v>
      </c>
      <c r="C115" s="50">
        <v>10963.6</v>
      </c>
      <c r="D115" s="50">
        <v>8835.9</v>
      </c>
      <c r="E115" s="48">
        <v>7042.31</v>
      </c>
      <c r="F115" s="56">
        <f>E115/C115*100</f>
        <v>64.2</v>
      </c>
      <c r="G115" s="56">
        <f>E115/D115*100</f>
        <v>79.7</v>
      </c>
    </row>
    <row r="116" spans="1:7" ht="16.5" thickBot="1">
      <c r="A116" s="64" t="s">
        <v>202</v>
      </c>
      <c r="B116" s="65" t="s">
        <v>201</v>
      </c>
      <c r="C116" s="55">
        <v>26839.97</v>
      </c>
      <c r="D116" s="55">
        <v>25953.8</v>
      </c>
      <c r="E116" s="56">
        <v>12081.18</v>
      </c>
      <c r="F116" s="56">
        <f>E116/C116*100</f>
        <v>45</v>
      </c>
      <c r="G116" s="56">
        <f>E116/D116*100</f>
        <v>46.5</v>
      </c>
    </row>
    <row r="117" spans="1:7" ht="16.5" thickBot="1">
      <c r="A117" s="31" t="s">
        <v>6</v>
      </c>
      <c r="B117" s="32" t="s">
        <v>5</v>
      </c>
      <c r="C117" s="57">
        <f>C63+C71+C73+C77+C84+C89+C92+C98+C101+C106+C108+C112+C114</f>
        <v>1536611.5</v>
      </c>
      <c r="D117" s="57">
        <f>D63+D71+D73+D77+D84+D89+D92+D98+D101+D106+D108+D112+D114</f>
        <v>1211176.2</v>
      </c>
      <c r="E117" s="57">
        <f>E63+E71+E73+E77+E84+E89+E92+E98+E101+E106+E108+E112+E114</f>
        <v>925498.4</v>
      </c>
      <c r="F117" s="83">
        <f>E117/C117*100</f>
        <v>60.2</v>
      </c>
      <c r="G117" s="83">
        <f>E117/D117*100</f>
        <v>76.4</v>
      </c>
    </row>
    <row r="118" spans="1:7" ht="48" thickBot="1">
      <c r="A118" s="33" t="s">
        <v>4</v>
      </c>
      <c r="B118" s="34" t="s">
        <v>3</v>
      </c>
      <c r="C118" s="58">
        <f>SUM(C60-C117)</f>
        <v>-111464.2</v>
      </c>
      <c r="D118" s="58">
        <f>D60-D117</f>
        <v>-141561</v>
      </c>
      <c r="E118" s="58">
        <f>SUM(E60-E117)</f>
        <v>28202.9</v>
      </c>
      <c r="F118" s="58"/>
      <c r="G118" s="58"/>
    </row>
    <row r="119" spans="3:7" ht="15.75">
      <c r="C119" s="59"/>
      <c r="D119" s="59"/>
      <c r="E119" s="59"/>
      <c r="F119" s="59"/>
      <c r="G119" s="59"/>
    </row>
    <row r="121" spans="1:7" ht="18.75">
      <c r="A121" s="35" t="s">
        <v>1</v>
      </c>
      <c r="B121" s="35"/>
      <c r="C121" s="63"/>
      <c r="D121" s="63"/>
      <c r="E121" s="35"/>
      <c r="F121" s="35"/>
      <c r="G121" s="35" t="s">
        <v>0</v>
      </c>
    </row>
  </sheetData>
  <sheetProtection insertRows="0"/>
  <autoFilter ref="A5:G118"/>
  <mergeCells count="2">
    <mergeCell ref="A1:G1"/>
    <mergeCell ref="A2:G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2014-09-08T05:11:03Z</cp:lastPrinted>
  <dcterms:created xsi:type="dcterms:W3CDTF">2002-10-29T08:22:06Z</dcterms:created>
  <dcterms:modified xsi:type="dcterms:W3CDTF">2016-03-24T09:56:26Z</dcterms:modified>
  <cp:category/>
  <cp:version/>
  <cp:contentType/>
  <cp:contentStatus/>
</cp:coreProperties>
</file>