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0" windowWidth="12780" windowHeight="9540" tabRatio="860" firstSheet="1" activeTab="1"/>
  </bookViews>
  <sheets>
    <sheet name="КБ" sheetId="1" r:id="rId1"/>
    <sheet name="РБ" sheetId="2" r:id="rId2"/>
  </sheets>
  <definedNames>
    <definedName name="_xlnm._FilterDatabase" localSheetId="0" hidden="1">'КБ'!$A$5:$E$117</definedName>
    <definedName name="_xlnm._FilterDatabase" localSheetId="1" hidden="1">'РБ'!$A$5:$E$119</definedName>
    <definedName name="_xlnm.Print_Titles" localSheetId="0">'КБ'!$4:$4</definedName>
    <definedName name="_xlnm.Print_Titles" localSheetId="1">'РБ'!$4:$4</definedName>
    <definedName name="_xlnm.Print_Area" localSheetId="0">'КБ'!$A$1:$E$120</definedName>
    <definedName name="_xlnm.Print_Area" localSheetId="1">'РБ'!$A$1:$E$122</definedName>
  </definedNames>
  <calcPr fullCalcOnLoad="1" fullPrecision="0"/>
</workbook>
</file>

<file path=xl/sharedStrings.xml><?xml version="1.0" encoding="utf-8"?>
<sst xmlns="http://schemas.openxmlformats.org/spreadsheetml/2006/main" count="465" uniqueCount="265">
  <si>
    <t>Солуянова С.А.</t>
  </si>
  <si>
    <t>Начальник финансового управления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</si>
  <si>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</si>
  <si>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</si>
  <si>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</si>
  <si>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</si>
  <si>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</si>
  <si>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</si>
  <si>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</si>
  <si>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</si>
  <si>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</si>
  <si>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</si>
  <si>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</si>
  <si>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</si>
  <si>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</si>
  <si>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</si>
  <si>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</si>
  <si>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</si>
  <si>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</si>
  <si>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</si>
  <si>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</si>
  <si>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</si>
  <si>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</si>
  <si>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</si>
  <si>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</si>
  <si>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</si>
  <si>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</si>
  <si>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</si>
  <si>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</si>
  <si>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</si>
  <si>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</si>
  <si>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</si>
  <si>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</si>
  <si>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</si>
  <si>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</si>
  <si>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</si>
  <si>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</si>
  <si>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</si>
  <si>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</si>
  <si>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</si>
  <si>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</si>
  <si>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</si>
  <si>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</si>
  <si>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</si>
  <si>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</si>
  <si>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</si>
  <si>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</si>
  <si>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</si>
  <si>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</si>
  <si>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</si>
  <si>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</si>
  <si>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</si>
  <si>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</si>
  <si>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</si>
  <si>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</si>
  <si>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</si>
  <si>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</si>
  <si>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</si>
  <si>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</si>
  <si>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</si>
  <si>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</si>
  <si>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</si>
  <si>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</si>
  <si>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</si>
  <si>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</si>
  <si>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</si>
  <si>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</si>
  <si>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</si>
  <si>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</si>
  <si>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</si>
  <si>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</si>
  <si>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</si>
  <si>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</si>
  <si>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</si>
  <si>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</si>
  <si>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</si>
  <si>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</si>
  <si>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</si>
  <si>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</si>
  <si>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</si>
  <si>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</si>
  <si>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</si>
  <si>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</si>
  <si>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</si>
  <si>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</si>
  <si>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</si>
  <si>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</si>
  <si>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</si>
  <si>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</si>
  <si>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</si>
  <si>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</si>
  <si>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</si>
  <si>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</si>
  <si>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</si>
  <si>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</si>
  <si>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</si>
  <si>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</si>
  <si>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</si>
  <si>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</si>
  <si>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</si>
  <si>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</si>
  <si>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</si>
  <si>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</si>
  <si>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</si>
  <si>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</si>
  <si>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</si>
  <si>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</si>
  <si>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</si>
  <si>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</si>
  <si>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</si>
  <si>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</si>
  <si>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</si>
  <si>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</si>
  <si>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</si>
  <si>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</si>
  <si>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</si>
  <si>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</si>
  <si>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</si>
  <si>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</si>
  <si>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</si>
  <si>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</si>
  <si>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</si>
  <si>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</si>
  <si>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</si>
  <si>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</si>
  <si>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</si>
  <si>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</si>
  <si>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</si>
  <si>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</si>
  <si>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</si>
  <si>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</si>
  <si>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 нарушения законодательства РФ о размещении заказов на поставки товаров, выполнение работ,оказание услуг для нужд муниципальных районов</t>
  </si>
  <si>
    <t>000 1 16 33000 05 0000 140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</si>
  <si>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</si>
  <si>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</si>
  <si>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</si>
  <si>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</si>
  <si>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</si>
  <si>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</si>
  <si>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</si>
  <si>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</si>
  <si>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</si>
  <si>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</si>
  <si>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</si>
  <si>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</si>
  <si>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</si>
  <si>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</si>
  <si>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</si>
  <si>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</si>
  <si>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</si>
  <si>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</si>
  <si>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</si>
  <si>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</si>
  <si>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</si>
  <si>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</si>
  <si>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</si>
  <si>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</si>
  <si>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</si>
  <si>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</si>
  <si>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</si>
  <si>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</si>
  <si>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</si>
  <si>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</si>
  <si>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</si>
  <si>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</si>
  <si>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</si>
  <si>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</si>
  <si>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</si>
  <si>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</si>
  <si>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</si>
  <si>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</si>
  <si>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</si>
  <si>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</si>
  <si>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</si>
  <si>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</si>
  <si>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</si>
  <si>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</si>
  <si>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</si>
  <si>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</si>
  <si>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</si>
  <si>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</si>
  <si>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</si>
  <si>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</si>
  <si>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</si>
  <si>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</si>
  <si>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</si>
  <si>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</si>
  <si>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</si>
  <si>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</si>
  <si>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</si>
  <si>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</si>
  <si>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</si>
  <si>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</si>
  <si>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</si>
  <si>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</si>
  <si>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</si>
  <si>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</si>
  <si>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</si>
  <si>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</si>
  <si>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</si>
  <si>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</si>
  <si>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</si>
  <si>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</si>
  <si>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</si>
  <si>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</si>
  <si>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</si>
  <si>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</si>
  <si>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</si>
  <si>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</si>
  <si>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</si>
  <si>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</si>
  <si>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000 1 16 33000 00 0000 140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</si>
  <si>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</si>
  <si>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</si>
  <si>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</si>
  <si>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</si>
  <si>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</si>
  <si>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</si>
  <si>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</si>
  <si>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</si>
  <si>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</si>
  <si>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</si>
  <si>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</si>
  <si>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</si>
  <si>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</si>
  <si>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000 1 16 42000 01 0000 140</t>
  </si>
  <si>
    <t>Денежные взыскания (штрафы) за нарушение условий договоров (соглашений) о предоставлении бюджетных кредитов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</si>
  <si>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</si>
  <si>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</si>
  <si>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</si>
  <si>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</si>
  <si>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</si>
  <si>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</si>
  <si>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</si>
  <si>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</si>
  <si>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</si>
  <si>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</si>
  <si>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</si>
  <si>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</si>
  <si>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</si>
  <si>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</si>
  <si>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</si>
  <si>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</si>
  <si>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</si>
  <si>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</si>
  <si>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</si>
  <si>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</si>
  <si>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</si>
  <si>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</si>
  <si>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</si>
  <si>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</si>
  <si>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</si>
  <si>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</si>
  <si>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</si>
  <si>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</si>
  <si>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</si>
  <si>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</si>
  <si>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</si>
  <si>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более 200</t>
  </si>
  <si>
    <t>0602</t>
  </si>
  <si>
    <t>Сбор, удаление отходов и очистка сточных вод</t>
  </si>
  <si>
    <t>0408</t>
  </si>
  <si>
    <t>Транспорт</t>
  </si>
  <si>
    <t>-</t>
  </si>
  <si>
    <t>на 01.12.2014г.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</si>
</sst>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2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4" borderId="10" xfId="60" applyNumberFormat="1" applyFont="1" applyFill="1" applyBorder="1" applyAlignment="1" applyProtection="1">
      <alignment horizontal="center" vertical="center" wrapText="1"/>
      <protection/>
    </xf>
    <xf numFmtId="172" fontId="2" fillId="33" borderId="25" xfId="60" applyNumberFormat="1" applyFont="1" applyFill="1" applyBorder="1" applyAlignment="1" applyProtection="1">
      <alignment horizontal="center" vertical="center" wrapText="1"/>
      <protection/>
    </xf>
    <xf numFmtId="172" fontId="4" fillId="34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Border="1" applyAlignment="1" applyProtection="1">
      <alignment horizontal="center" vertical="center" wrapText="1"/>
      <protection/>
    </xf>
    <xf numFmtId="172" fontId="2" fillId="33" borderId="26" xfId="60" applyNumberFormat="1" applyFont="1" applyFill="1" applyBorder="1" applyAlignment="1" applyProtection="1">
      <alignment horizontal="center" vertical="center" wrapText="1"/>
      <protection/>
    </xf>
    <xf numFmtId="172" fontId="2" fillId="33" borderId="22" xfId="60" applyNumberFormat="1" applyFont="1" applyFill="1" applyBorder="1" applyAlignment="1" applyProtection="1">
      <alignment horizontal="center" vertical="center" wrapText="1"/>
      <protection/>
    </xf>
    <xf numFmtId="172" fontId="4" fillId="35" borderId="13" xfId="60" applyNumberFormat="1" applyFont="1" applyFill="1" applyBorder="1" applyAlignment="1" applyProtection="1">
      <alignment horizontal="center" vertical="center" wrapText="1"/>
      <protection/>
    </xf>
    <xf numFmtId="172" fontId="3" fillId="33" borderId="14" xfId="6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6" borderId="13" xfId="60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172" fontId="9" fillId="33" borderId="10" xfId="60" applyNumberFormat="1" applyFont="1" applyFill="1" applyBorder="1" applyAlignment="1" applyProtection="1">
      <alignment horizontal="center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5" borderId="22" xfId="60" applyNumberFormat="1" applyFont="1" applyFill="1" applyBorder="1" applyAlignment="1" applyProtection="1">
      <alignment horizontal="center" vertical="center" wrapText="1"/>
      <protection locked="0"/>
    </xf>
    <xf numFmtId="172" fontId="9" fillId="33" borderId="22" xfId="60" applyNumberFormat="1" applyFont="1" applyFill="1" applyBorder="1" applyAlignment="1" applyProtection="1">
      <alignment horizontal="center" vertical="center" wrapText="1"/>
      <protection/>
    </xf>
    <xf numFmtId="172" fontId="4" fillId="34" borderId="22" xfId="60" applyNumberFormat="1" applyFont="1" applyFill="1" applyBorder="1" applyAlignment="1" applyProtection="1">
      <alignment horizontal="center" vertical="center" wrapText="1"/>
      <protection/>
    </xf>
    <xf numFmtId="172" fontId="4" fillId="34" borderId="26" xfId="60" applyNumberFormat="1" applyFont="1" applyFill="1" applyBorder="1" applyAlignment="1" applyProtection="1">
      <alignment horizontal="center" vertical="center" wrapText="1"/>
      <protection/>
    </xf>
    <xf numFmtId="172" fontId="2" fillId="0" borderId="22" xfId="60" applyNumberFormat="1" applyFont="1" applyFill="1" applyBorder="1" applyAlignment="1" applyProtection="1">
      <alignment horizontal="center" vertical="center" wrapText="1"/>
      <protection/>
    </xf>
    <xf numFmtId="172" fontId="4" fillId="35" borderId="14" xfId="60" applyNumberFormat="1" applyFont="1" applyFill="1" applyBorder="1" applyAlignment="1" applyProtection="1">
      <alignment horizontal="center" vertical="center" wrapText="1"/>
      <protection/>
    </xf>
    <xf numFmtId="172" fontId="4" fillId="34" borderId="28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60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6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60" applyNumberFormat="1" applyFont="1" applyFill="1" applyBorder="1" applyAlignment="1" applyProtection="1">
      <alignment horizontal="center" vertical="center" wrapText="1"/>
      <protection locked="0"/>
    </xf>
    <xf numFmtId="172" fontId="10" fillId="33" borderId="19" xfId="60" applyNumberFormat="1" applyFont="1" applyFill="1" applyBorder="1" applyAlignment="1" applyProtection="1">
      <alignment horizontal="center" vertical="center" wrapText="1"/>
      <protection/>
    </xf>
    <xf numFmtId="172" fontId="10" fillId="33" borderId="23" xfId="60" applyNumberFormat="1" applyFont="1" applyFill="1" applyBorder="1" applyAlignment="1" applyProtection="1">
      <alignment horizontal="center"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172" fontId="4" fillId="36" borderId="29" xfId="60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/>
      <protection locked="0"/>
    </xf>
    <xf numFmtId="172" fontId="4" fillId="35" borderId="31" xfId="60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60" applyFont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23"/>
  <sheetViews>
    <sheetView showZeros="0" view="pageBreakPreview" zoomScale="80" zoomScaleNormal="90" zoomScaleSheetLayoutView="80" zoomScalePageLayoutView="0" workbookViewId="0" topLeftCell="A1">
      <pane ySplit="5" topLeftCell="A95" activePane="bottomLeft" state="frozen"/>
      <selection pane="topLeft" activeCell="G32" sqref="G32"/>
      <selection pane="bottomLeft" activeCell="D112" sqref="D112"/>
    </sheetView>
  </sheetViews>
  <sheetFormatPr defaultColWidth="9.00390625" defaultRowHeight="12.75"/>
  <cols>
    <col min="1" max="1" width="30.125" style="4" customWidth="1"/>
    <col min="2" max="2" width="54.625" style="4" customWidth="1"/>
    <col min="3" max="3" width="15.25390625" style="4" customWidth="1"/>
    <col min="4" max="4" width="14.125" style="4" customWidth="1"/>
    <col min="5" max="5" width="11.75390625" style="4" customWidth="1"/>
    <col min="6" max="16384" width="9.125" style="4" customWidth="1"/>
  </cols>
  <sheetData>
    <row r="1" spans="1:5" ht="20.25" customHeight="1">
      <c r="A1" s="123" t="s">
        <v>223</v>
      </c>
      <c r="B1" s="123"/>
      <c r="C1" s="123"/>
      <c r="D1" s="123"/>
      <c r="E1" s="123"/>
    </row>
    <row r="2" spans="1:5" ht="18.75">
      <c r="A2" s="122" t="s">
        <v>264</v>
      </c>
      <c r="B2" s="122"/>
      <c r="C2" s="122"/>
      <c r="D2" s="122"/>
      <c r="E2" s="122"/>
    </row>
    <row r="3" spans="1:5" ht="16.5" thickBot="1">
      <c r="A3" s="5"/>
      <c r="B3" s="6"/>
      <c r="C3" s="7"/>
      <c r="D3" s="8"/>
      <c r="E3" s="8"/>
    </row>
    <row r="4" spans="1:5" ht="79.5" thickBot="1">
      <c r="A4" s="9" t="s">
        <v>200</v>
      </c>
      <c r="B4" s="10" t="s">
        <v>199</v>
      </c>
      <c r="C4" s="11" t="s">
        <v>221</v>
      </c>
      <c r="D4" s="12" t="s">
        <v>198</v>
      </c>
      <c r="E4" s="13" t="s">
        <v>197</v>
      </c>
    </row>
    <row r="5" spans="1:5" ht="16.5" thickBot="1">
      <c r="A5" s="14">
        <v>1</v>
      </c>
      <c r="B5" s="15">
        <v>2</v>
      </c>
      <c r="C5" s="16" t="s">
        <v>2</v>
      </c>
      <c r="D5" s="17">
        <v>5</v>
      </c>
      <c r="E5" s="17"/>
    </row>
    <row r="6" spans="1:5" ht="16.5" thickBot="1">
      <c r="A6" s="69"/>
      <c r="B6" s="36" t="s">
        <v>196</v>
      </c>
      <c r="C6" s="70"/>
      <c r="D6" s="71"/>
      <c r="E6" s="71"/>
    </row>
    <row r="7" spans="1:5" ht="16.5" thickBot="1">
      <c r="A7" s="37" t="s">
        <v>195</v>
      </c>
      <c r="B7" s="38" t="s">
        <v>194</v>
      </c>
      <c r="C7" s="60">
        <f>C8+C24</f>
        <v>618783.8</v>
      </c>
      <c r="D7" s="60">
        <f>D8+D24</f>
        <v>598384.1</v>
      </c>
      <c r="E7" s="60">
        <f aca="true" t="shared" si="0" ref="E7:E22">D7/C7*100</f>
        <v>96.7</v>
      </c>
    </row>
    <row r="8" spans="1:5" ht="16.5" thickBot="1">
      <c r="A8" s="72"/>
      <c r="B8" s="89" t="s">
        <v>193</v>
      </c>
      <c r="C8" s="84">
        <f>C9+C12+C16+C19+C23+C11</f>
        <v>499633.2</v>
      </c>
      <c r="D8" s="84">
        <f>D9+D12+D16+D19+D23+D11</f>
        <v>470147.4</v>
      </c>
      <c r="E8" s="84">
        <f t="shared" si="0"/>
        <v>94.1</v>
      </c>
    </row>
    <row r="9" spans="1:5" ht="15.75">
      <c r="A9" s="90" t="s">
        <v>192</v>
      </c>
      <c r="B9" s="93" t="s">
        <v>191</v>
      </c>
      <c r="C9" s="94">
        <f>C10</f>
        <v>333690.3</v>
      </c>
      <c r="D9" s="94">
        <f>D10</f>
        <v>307489.5</v>
      </c>
      <c r="E9" s="94">
        <f t="shared" si="0"/>
        <v>92.1</v>
      </c>
    </row>
    <row r="10" spans="1:5" s="20" customFormat="1" ht="15.75">
      <c r="A10" s="91" t="s">
        <v>190</v>
      </c>
      <c r="B10" s="95" t="s">
        <v>189</v>
      </c>
      <c r="C10" s="73">
        <v>333690.3</v>
      </c>
      <c r="D10" s="73">
        <v>307489.5</v>
      </c>
      <c r="E10" s="2">
        <f t="shared" si="0"/>
        <v>92.1</v>
      </c>
    </row>
    <row r="11" spans="1:5" s="20" customFormat="1" ht="15.75">
      <c r="A11" s="92" t="s">
        <v>253</v>
      </c>
      <c r="B11" s="96" t="s">
        <v>251</v>
      </c>
      <c r="C11" s="74">
        <v>25396.1</v>
      </c>
      <c r="D11" s="74">
        <v>16959.4</v>
      </c>
      <c r="E11" s="2">
        <f t="shared" si="0"/>
        <v>66.8</v>
      </c>
    </row>
    <row r="12" spans="1:5" s="20" customFormat="1" ht="15.75">
      <c r="A12" s="92" t="s">
        <v>188</v>
      </c>
      <c r="B12" s="96" t="s">
        <v>187</v>
      </c>
      <c r="C12" s="74">
        <f>SUM(C13:C14)+C15</f>
        <v>23595.2</v>
      </c>
      <c r="D12" s="74">
        <f>D13+D14+D15</f>
        <v>22816.4</v>
      </c>
      <c r="E12" s="2">
        <f t="shared" si="0"/>
        <v>96.7</v>
      </c>
    </row>
    <row r="13" spans="1:5" s="20" customFormat="1" ht="31.5">
      <c r="A13" s="91" t="s">
        <v>237</v>
      </c>
      <c r="B13" s="95" t="s">
        <v>185</v>
      </c>
      <c r="C13" s="73">
        <v>21925.7</v>
      </c>
      <c r="D13" s="73">
        <v>21831.5</v>
      </c>
      <c r="E13" s="2">
        <f t="shared" si="0"/>
        <v>99.6</v>
      </c>
    </row>
    <row r="14" spans="1:5" s="20" customFormat="1" ht="15.75">
      <c r="A14" s="91" t="s">
        <v>238</v>
      </c>
      <c r="B14" s="95" t="s">
        <v>183</v>
      </c>
      <c r="C14" s="73">
        <v>534.1</v>
      </c>
      <c r="D14" s="73">
        <v>376.7</v>
      </c>
      <c r="E14" s="2">
        <f t="shared" si="0"/>
        <v>70.5</v>
      </c>
    </row>
    <row r="15" spans="1:5" s="20" customFormat="1" ht="31.5">
      <c r="A15" s="91" t="s">
        <v>239</v>
      </c>
      <c r="B15" s="95" t="s">
        <v>240</v>
      </c>
      <c r="C15" s="73">
        <v>1135.4</v>
      </c>
      <c r="D15" s="73">
        <v>608.2</v>
      </c>
      <c r="E15" s="2">
        <f t="shared" si="0"/>
        <v>53.6</v>
      </c>
    </row>
    <row r="16" spans="1:5" s="20" customFormat="1" ht="15.75">
      <c r="A16" s="92" t="s">
        <v>182</v>
      </c>
      <c r="B16" s="96" t="s">
        <v>181</v>
      </c>
      <c r="C16" s="74">
        <f>SUM(C17:C18)</f>
        <v>112391.8</v>
      </c>
      <c r="D16" s="74">
        <f>D17+D18</f>
        <v>117706.7</v>
      </c>
      <c r="E16" s="2">
        <f t="shared" si="0"/>
        <v>104.7</v>
      </c>
    </row>
    <row r="17" spans="1:5" s="20" customFormat="1" ht="15.75">
      <c r="A17" s="91" t="s">
        <v>180</v>
      </c>
      <c r="B17" s="95" t="s">
        <v>179</v>
      </c>
      <c r="C17" s="73">
        <v>10494.2</v>
      </c>
      <c r="D17" s="73">
        <v>16136.5</v>
      </c>
      <c r="E17" s="2">
        <f t="shared" si="0"/>
        <v>153.8</v>
      </c>
    </row>
    <row r="18" spans="1:5" s="20" customFormat="1" ht="15.75">
      <c r="A18" s="91" t="s">
        <v>178</v>
      </c>
      <c r="B18" s="95" t="s">
        <v>177</v>
      </c>
      <c r="C18" s="73">
        <v>101897.6</v>
      </c>
      <c r="D18" s="73">
        <v>101570.2</v>
      </c>
      <c r="E18" s="2">
        <f t="shared" si="0"/>
        <v>99.7</v>
      </c>
    </row>
    <row r="19" spans="1:5" s="20" customFormat="1" ht="15.75">
      <c r="A19" s="92" t="s">
        <v>176</v>
      </c>
      <c r="B19" s="96" t="s">
        <v>175</v>
      </c>
      <c r="C19" s="74">
        <f>SUM(C20:C22)</f>
        <v>4559.8</v>
      </c>
      <c r="D19" s="74">
        <f>D20+D21+D22</f>
        <v>4816.9</v>
      </c>
      <c r="E19" s="2">
        <f t="shared" si="0"/>
        <v>105.6</v>
      </c>
    </row>
    <row r="20" spans="1:5" s="20" customFormat="1" ht="47.25">
      <c r="A20" s="91" t="s">
        <v>174</v>
      </c>
      <c r="B20" s="95" t="s">
        <v>173</v>
      </c>
      <c r="C20" s="73">
        <v>4385.7</v>
      </c>
      <c r="D20" s="73">
        <v>4641.8</v>
      </c>
      <c r="E20" s="2">
        <f t="shared" si="0"/>
        <v>105.8</v>
      </c>
    </row>
    <row r="21" spans="1:5" s="20" customFormat="1" ht="63">
      <c r="A21" s="91" t="s">
        <v>172</v>
      </c>
      <c r="B21" s="95" t="s">
        <v>227</v>
      </c>
      <c r="C21" s="73">
        <v>108.1</v>
      </c>
      <c r="D21" s="73">
        <v>25.1</v>
      </c>
      <c r="E21" s="2">
        <f t="shared" si="0"/>
        <v>23.2</v>
      </c>
    </row>
    <row r="22" spans="1:5" s="20" customFormat="1" ht="47.25">
      <c r="A22" s="91" t="s">
        <v>171</v>
      </c>
      <c r="B22" s="95" t="s">
        <v>170</v>
      </c>
      <c r="C22" s="73">
        <v>66</v>
      </c>
      <c r="D22" s="73">
        <v>150</v>
      </c>
      <c r="E22" s="2">
        <f t="shared" si="0"/>
        <v>227.3</v>
      </c>
    </row>
    <row r="23" spans="1:5" s="20" customFormat="1" ht="32.25" thickBot="1">
      <c r="A23" s="92" t="s">
        <v>169</v>
      </c>
      <c r="B23" s="97" t="s">
        <v>168</v>
      </c>
      <c r="C23" s="98"/>
      <c r="D23" s="98">
        <v>358.5</v>
      </c>
      <c r="E23" s="99"/>
    </row>
    <row r="24" spans="1:5" ht="16.5" thickBot="1">
      <c r="A24" s="39"/>
      <c r="B24" s="100" t="s">
        <v>167</v>
      </c>
      <c r="C24" s="85">
        <f>C25+C33+C34+C35+C38+C48</f>
        <v>119150.6</v>
      </c>
      <c r="D24" s="85">
        <f>D25+D33+D34+D35+D38+D48</f>
        <v>128236.7</v>
      </c>
      <c r="E24" s="85">
        <f>D24/C24*100</f>
        <v>107.6</v>
      </c>
    </row>
    <row r="25" spans="1:5" ht="63">
      <c r="A25" s="90" t="s">
        <v>166</v>
      </c>
      <c r="B25" s="93" t="s">
        <v>231</v>
      </c>
      <c r="C25" s="94">
        <f>SUM(C26:C32)</f>
        <v>45650.9</v>
      </c>
      <c r="D25" s="94">
        <f>SUM(D26:D32)</f>
        <v>50321.5</v>
      </c>
      <c r="E25" s="94">
        <f>D25/C25*100</f>
        <v>110.2</v>
      </c>
    </row>
    <row r="26" spans="1:5" ht="63">
      <c r="A26" s="102" t="s">
        <v>164</v>
      </c>
      <c r="B26" s="107" t="s">
        <v>163</v>
      </c>
      <c r="C26" s="1">
        <v>23</v>
      </c>
      <c r="D26" s="1">
        <v>23</v>
      </c>
      <c r="E26" s="1"/>
    </row>
    <row r="27" spans="1:5" ht="47.25">
      <c r="A27" s="102" t="s">
        <v>233</v>
      </c>
      <c r="B27" s="107" t="s">
        <v>234</v>
      </c>
      <c r="C27" s="1"/>
      <c r="D27" s="101"/>
      <c r="E27" s="101"/>
    </row>
    <row r="28" spans="1:5" s="20" customFormat="1" ht="78.75">
      <c r="A28" s="91" t="s">
        <v>232</v>
      </c>
      <c r="B28" s="95" t="s">
        <v>161</v>
      </c>
      <c r="C28" s="73">
        <v>20784</v>
      </c>
      <c r="D28" s="73">
        <v>24550.5</v>
      </c>
      <c r="E28" s="73">
        <f>D28/C28*100</f>
        <v>118.1</v>
      </c>
    </row>
    <row r="29" spans="1:5" s="20" customFormat="1" ht="110.25">
      <c r="A29" s="91" t="s">
        <v>160</v>
      </c>
      <c r="B29" s="95" t="s">
        <v>159</v>
      </c>
      <c r="C29" s="73">
        <v>1290</v>
      </c>
      <c r="D29" s="73">
        <v>2255.9</v>
      </c>
      <c r="E29" s="73" t="s">
        <v>258</v>
      </c>
    </row>
    <row r="30" spans="1:5" s="20" customFormat="1" ht="94.5">
      <c r="A30" s="91" t="s">
        <v>158</v>
      </c>
      <c r="B30" s="95" t="s">
        <v>157</v>
      </c>
      <c r="C30" s="73">
        <v>21761.4</v>
      </c>
      <c r="D30" s="73">
        <v>21555.5</v>
      </c>
      <c r="E30" s="74">
        <f>D30/C30*100</f>
        <v>99.1</v>
      </c>
    </row>
    <row r="31" spans="1:5" s="20" customFormat="1" ht="31.5">
      <c r="A31" s="91" t="s">
        <v>156</v>
      </c>
      <c r="B31" s="95" t="s">
        <v>155</v>
      </c>
      <c r="C31" s="73">
        <v>236</v>
      </c>
      <c r="D31" s="73">
        <v>8.7</v>
      </c>
      <c r="E31" s="74">
        <f>D31/C31*100</f>
        <v>3.7</v>
      </c>
    </row>
    <row r="32" spans="1:5" s="20" customFormat="1" ht="94.5">
      <c r="A32" s="91" t="s">
        <v>154</v>
      </c>
      <c r="B32" s="95" t="s">
        <v>153</v>
      </c>
      <c r="C32" s="73">
        <v>1556.5</v>
      </c>
      <c r="D32" s="73">
        <v>1927.9</v>
      </c>
      <c r="E32" s="74" t="s">
        <v>258</v>
      </c>
    </row>
    <row r="33" spans="1:5" s="20" customFormat="1" ht="31.5">
      <c r="A33" s="92" t="s">
        <v>152</v>
      </c>
      <c r="B33" s="96" t="s">
        <v>151</v>
      </c>
      <c r="C33" s="74">
        <v>4133.6</v>
      </c>
      <c r="D33" s="74">
        <v>4705.1</v>
      </c>
      <c r="E33" s="74">
        <f>D33/C33*100</f>
        <v>113.8</v>
      </c>
    </row>
    <row r="34" spans="1:5" s="20" customFormat="1" ht="31.5">
      <c r="A34" s="92" t="s">
        <v>150</v>
      </c>
      <c r="B34" s="96" t="s">
        <v>149</v>
      </c>
      <c r="C34" s="74"/>
      <c r="D34" s="74">
        <v>13.8</v>
      </c>
      <c r="E34" s="73"/>
    </row>
    <row r="35" spans="1:5" s="20" customFormat="1" ht="31.5">
      <c r="A35" s="92" t="s">
        <v>148</v>
      </c>
      <c r="B35" s="96" t="s">
        <v>147</v>
      </c>
      <c r="C35" s="74">
        <f>SUM(C36:C37)</f>
        <v>65123.6</v>
      </c>
      <c r="D35" s="74">
        <f>SUM(D36:D37)</f>
        <v>70627.6</v>
      </c>
      <c r="E35" s="74">
        <f aca="true" t="shared" si="1" ref="E35:E41">D35/C35*100</f>
        <v>108.5</v>
      </c>
    </row>
    <row r="36" spans="1:5" s="20" customFormat="1" ht="94.5">
      <c r="A36" s="91" t="s">
        <v>146</v>
      </c>
      <c r="B36" s="95" t="s">
        <v>145</v>
      </c>
      <c r="C36" s="73">
        <v>19931.9</v>
      </c>
      <c r="D36" s="73">
        <v>19536.1</v>
      </c>
      <c r="E36" s="74">
        <f t="shared" si="1"/>
        <v>98</v>
      </c>
    </row>
    <row r="37" spans="1:5" s="20" customFormat="1" ht="78.75">
      <c r="A37" s="91" t="s">
        <v>144</v>
      </c>
      <c r="B37" s="95" t="s">
        <v>143</v>
      </c>
      <c r="C37" s="73">
        <v>45191.7</v>
      </c>
      <c r="D37" s="73">
        <v>51091.5</v>
      </c>
      <c r="E37" s="74">
        <f t="shared" si="1"/>
        <v>113.1</v>
      </c>
    </row>
    <row r="38" spans="1:5" s="20" customFormat="1" ht="31.5">
      <c r="A38" s="92" t="s">
        <v>142</v>
      </c>
      <c r="B38" s="96" t="s">
        <v>141</v>
      </c>
      <c r="C38" s="74">
        <f>SUM(C39:C47)</f>
        <v>4000.5</v>
      </c>
      <c r="D38" s="74">
        <f>SUM(D39:D47)</f>
        <v>2352.1</v>
      </c>
      <c r="E38" s="74">
        <f t="shared" si="1"/>
        <v>58.8</v>
      </c>
    </row>
    <row r="39" spans="1:5" s="20" customFormat="1" ht="126">
      <c r="A39" s="91" t="s">
        <v>140</v>
      </c>
      <c r="B39" s="95" t="s">
        <v>224</v>
      </c>
      <c r="C39" s="73">
        <v>0.5</v>
      </c>
      <c r="D39" s="73">
        <v>1.2</v>
      </c>
      <c r="E39" s="74"/>
    </row>
    <row r="40" spans="1:5" s="20" customFormat="1" ht="78.75">
      <c r="A40" s="91" t="s">
        <v>245</v>
      </c>
      <c r="B40" s="95" t="s">
        <v>246</v>
      </c>
      <c r="C40" s="73">
        <v>22</v>
      </c>
      <c r="D40" s="73">
        <v>82</v>
      </c>
      <c r="E40" s="74" t="s">
        <v>258</v>
      </c>
    </row>
    <row r="41" spans="1:5" s="20" customFormat="1" ht="110.25">
      <c r="A41" s="91" t="s">
        <v>138</v>
      </c>
      <c r="B41" s="95" t="s">
        <v>137</v>
      </c>
      <c r="C41" s="73">
        <v>832</v>
      </c>
      <c r="D41" s="73">
        <v>619.6</v>
      </c>
      <c r="E41" s="73">
        <f t="shared" si="1"/>
        <v>74.5</v>
      </c>
    </row>
    <row r="42" spans="1:5" s="20" customFormat="1" ht="63">
      <c r="A42" s="91" t="s">
        <v>136</v>
      </c>
      <c r="B42" s="95" t="s">
        <v>135</v>
      </c>
      <c r="C42" s="73"/>
      <c r="D42" s="73">
        <v>2.5</v>
      </c>
      <c r="E42" s="73"/>
    </row>
    <row r="43" spans="1:5" s="20" customFormat="1" ht="31.5">
      <c r="A43" s="91" t="s">
        <v>134</v>
      </c>
      <c r="B43" s="95" t="s">
        <v>133</v>
      </c>
      <c r="C43" s="73"/>
      <c r="D43" s="73"/>
      <c r="E43" s="73"/>
    </row>
    <row r="44" spans="1:5" s="20" customFormat="1" ht="63">
      <c r="A44" s="91" t="s">
        <v>132</v>
      </c>
      <c r="B44" s="95" t="s">
        <v>131</v>
      </c>
      <c r="C44" s="73"/>
      <c r="D44" s="73">
        <v>8</v>
      </c>
      <c r="E44" s="73"/>
    </row>
    <row r="45" spans="1:5" s="20" customFormat="1" ht="78.75">
      <c r="A45" s="91" t="s">
        <v>130</v>
      </c>
      <c r="B45" s="95" t="s">
        <v>129</v>
      </c>
      <c r="C45" s="73"/>
      <c r="D45" s="73">
        <v>65.6</v>
      </c>
      <c r="E45" s="73"/>
    </row>
    <row r="46" spans="1:5" s="20" customFormat="1" ht="47.25">
      <c r="A46" s="91" t="s">
        <v>247</v>
      </c>
      <c r="B46" s="95" t="s">
        <v>248</v>
      </c>
      <c r="C46" s="73">
        <v>8.5</v>
      </c>
      <c r="D46" s="73">
        <v>23.5</v>
      </c>
      <c r="E46" s="73"/>
    </row>
    <row r="47" spans="1:5" s="20" customFormat="1" ht="63">
      <c r="A47" s="91" t="s">
        <v>128</v>
      </c>
      <c r="B47" s="95" t="s">
        <v>127</v>
      </c>
      <c r="C47" s="73">
        <v>3137.5</v>
      </c>
      <c r="D47" s="73">
        <v>1549.7</v>
      </c>
      <c r="E47" s="73">
        <f>D47/C47*100</f>
        <v>49.4</v>
      </c>
    </row>
    <row r="48" spans="1:5" ht="15.75">
      <c r="A48" s="103" t="s">
        <v>126</v>
      </c>
      <c r="B48" s="108" t="s">
        <v>125</v>
      </c>
      <c r="C48" s="3">
        <f>C49+C50</f>
        <v>242</v>
      </c>
      <c r="D48" s="3">
        <f>D49+D50</f>
        <v>216.6</v>
      </c>
      <c r="E48" s="3">
        <f>D48/C48*100</f>
        <v>89.5</v>
      </c>
    </row>
    <row r="49" spans="1:5" ht="15.75">
      <c r="A49" s="104" t="s">
        <v>124</v>
      </c>
      <c r="B49" s="109" t="s">
        <v>123</v>
      </c>
      <c r="C49" s="3"/>
      <c r="D49" s="75">
        <v>0</v>
      </c>
      <c r="E49" s="3"/>
    </row>
    <row r="50" spans="1:5" ht="16.5" thickBot="1">
      <c r="A50" s="104" t="s">
        <v>122</v>
      </c>
      <c r="B50" s="110" t="s">
        <v>121</v>
      </c>
      <c r="C50" s="111">
        <v>242</v>
      </c>
      <c r="D50" s="111">
        <v>216.6</v>
      </c>
      <c r="E50" s="111">
        <f aca="true" t="shared" si="2" ref="E50:E57">D50/C50*100</f>
        <v>89.5</v>
      </c>
    </row>
    <row r="51" spans="1:5" ht="15.75">
      <c r="A51" s="41" t="s">
        <v>120</v>
      </c>
      <c r="B51" s="105" t="s">
        <v>119</v>
      </c>
      <c r="C51" s="106">
        <f>C52+C57+C59</f>
        <v>1044204.2</v>
      </c>
      <c r="D51" s="106">
        <f>D52+D57+D59+D58</f>
        <v>947065.9</v>
      </c>
      <c r="E51" s="85">
        <f t="shared" si="2"/>
        <v>90.7</v>
      </c>
    </row>
    <row r="52" spans="1:5" ht="31.5">
      <c r="A52" s="40" t="s">
        <v>118</v>
      </c>
      <c r="B52" s="43" t="s">
        <v>117</v>
      </c>
      <c r="C52" s="2">
        <f>SUM(C53:C56)</f>
        <v>1042398.7</v>
      </c>
      <c r="D52" s="2">
        <f>SUM(D53:D56)</f>
        <v>946567.6</v>
      </c>
      <c r="E52" s="86">
        <f t="shared" si="2"/>
        <v>90.8</v>
      </c>
    </row>
    <row r="53" spans="1:5" ht="31.5">
      <c r="A53" s="40" t="s">
        <v>116</v>
      </c>
      <c r="B53" s="43" t="s">
        <v>115</v>
      </c>
      <c r="C53" s="1">
        <v>45684.9</v>
      </c>
      <c r="D53" s="1">
        <v>42039</v>
      </c>
      <c r="E53" s="86">
        <f t="shared" si="2"/>
        <v>92</v>
      </c>
    </row>
    <row r="54" spans="1:5" ht="47.25">
      <c r="A54" s="40" t="s">
        <v>114</v>
      </c>
      <c r="B54" s="43" t="s">
        <v>113</v>
      </c>
      <c r="C54" s="1">
        <v>339136.8</v>
      </c>
      <c r="D54" s="1">
        <v>303787.6</v>
      </c>
      <c r="E54" s="86">
        <f t="shared" si="2"/>
        <v>89.6</v>
      </c>
    </row>
    <row r="55" spans="1:5" ht="31.5">
      <c r="A55" s="40" t="s">
        <v>112</v>
      </c>
      <c r="B55" s="43" t="s">
        <v>111</v>
      </c>
      <c r="C55" s="1">
        <v>654514</v>
      </c>
      <c r="D55" s="1">
        <v>598678</v>
      </c>
      <c r="E55" s="86">
        <f t="shared" si="2"/>
        <v>91.5</v>
      </c>
    </row>
    <row r="56" spans="1:5" ht="15.75">
      <c r="A56" s="40" t="s">
        <v>110</v>
      </c>
      <c r="B56" s="43" t="s">
        <v>109</v>
      </c>
      <c r="C56" s="1">
        <v>3063</v>
      </c>
      <c r="D56" s="1">
        <v>2063</v>
      </c>
      <c r="E56" s="86">
        <f t="shared" si="2"/>
        <v>67.4</v>
      </c>
    </row>
    <row r="57" spans="1:5" ht="15.75">
      <c r="A57" s="44" t="s">
        <v>108</v>
      </c>
      <c r="B57" s="45" t="s">
        <v>107</v>
      </c>
      <c r="C57" s="2">
        <v>3700</v>
      </c>
      <c r="D57" s="2">
        <v>2392.8</v>
      </c>
      <c r="E57" s="86">
        <f t="shared" si="2"/>
        <v>64.7</v>
      </c>
    </row>
    <row r="58" spans="1:5" ht="94.5">
      <c r="A58" s="67" t="s">
        <v>230</v>
      </c>
      <c r="B58" s="68" t="s">
        <v>244</v>
      </c>
      <c r="C58" s="76"/>
      <c r="D58" s="76"/>
      <c r="E58" s="87"/>
    </row>
    <row r="59" spans="1:5" ht="31.5">
      <c r="A59" s="67" t="s">
        <v>106</v>
      </c>
      <c r="B59" s="68" t="s">
        <v>105</v>
      </c>
      <c r="C59" s="76">
        <v>-1894.5</v>
      </c>
      <c r="D59" s="76">
        <v>-1894.5</v>
      </c>
      <c r="E59" s="87">
        <f>D59/C59*100</f>
        <v>100</v>
      </c>
    </row>
    <row r="60" spans="1:6" ht="15.75">
      <c r="A60" s="46" t="s">
        <v>104</v>
      </c>
      <c r="B60" s="47" t="s">
        <v>103</v>
      </c>
      <c r="C60" s="61">
        <f>C7+C51</f>
        <v>1662988</v>
      </c>
      <c r="D60" s="61">
        <f>D7+D51</f>
        <v>1545450</v>
      </c>
      <c r="E60" s="78">
        <f>D60/C60*100</f>
        <v>92.9</v>
      </c>
      <c r="F60" s="4" t="s">
        <v>263</v>
      </c>
    </row>
    <row r="61" spans="1:5" ht="15.75">
      <c r="A61" s="25"/>
      <c r="B61" s="26"/>
      <c r="C61" s="77"/>
      <c r="D61" s="77"/>
      <c r="E61" s="88"/>
    </row>
    <row r="62" spans="1:5" ht="15.75">
      <c r="A62" s="27"/>
      <c r="B62" s="28" t="s">
        <v>102</v>
      </c>
      <c r="C62" s="48"/>
      <c r="D62" s="48"/>
      <c r="E62" s="56"/>
    </row>
    <row r="63" spans="1:5" ht="15.75">
      <c r="A63" s="22" t="s">
        <v>101</v>
      </c>
      <c r="B63" s="23" t="s">
        <v>100</v>
      </c>
      <c r="C63" s="49">
        <f>SUM(C64:C71)</f>
        <v>138559.9</v>
      </c>
      <c r="D63" s="49">
        <f>SUM(D64:D71)</f>
        <v>113304.8</v>
      </c>
      <c r="E63" s="80">
        <f aca="true" t="shared" si="3" ref="E63:E74">D63/C63*100</f>
        <v>81.8</v>
      </c>
    </row>
    <row r="64" spans="1:5" ht="31.5">
      <c r="A64" s="21" t="s">
        <v>99</v>
      </c>
      <c r="B64" s="24" t="s">
        <v>98</v>
      </c>
      <c r="C64" s="50">
        <v>3250.9</v>
      </c>
      <c r="D64" s="48">
        <v>2841.04</v>
      </c>
      <c r="E64" s="56">
        <f t="shared" si="3"/>
        <v>87.4</v>
      </c>
    </row>
    <row r="65" spans="1:5" ht="63">
      <c r="A65" s="21" t="s">
        <v>97</v>
      </c>
      <c r="B65" s="24" t="s">
        <v>96</v>
      </c>
      <c r="C65" s="50">
        <v>5246.49</v>
      </c>
      <c r="D65" s="48">
        <v>4180.6</v>
      </c>
      <c r="E65" s="56">
        <f t="shared" si="3"/>
        <v>79.7</v>
      </c>
    </row>
    <row r="66" spans="1:5" ht="47.25">
      <c r="A66" s="21" t="s">
        <v>95</v>
      </c>
      <c r="B66" s="24" t="s">
        <v>94</v>
      </c>
      <c r="C66" s="50">
        <v>66791</v>
      </c>
      <c r="D66" s="53">
        <v>56863.21</v>
      </c>
      <c r="E66" s="56">
        <f t="shared" si="3"/>
        <v>85.1</v>
      </c>
    </row>
    <row r="67" spans="1:5" ht="15.75">
      <c r="A67" s="21" t="s">
        <v>93</v>
      </c>
      <c r="B67" s="24" t="s">
        <v>92</v>
      </c>
      <c r="C67" s="50">
        <v>3.44</v>
      </c>
      <c r="D67" s="48">
        <v>0</v>
      </c>
      <c r="E67" s="56">
        <f t="shared" si="3"/>
        <v>0</v>
      </c>
    </row>
    <row r="68" spans="1:5" ht="47.25">
      <c r="A68" s="21" t="s">
        <v>91</v>
      </c>
      <c r="B68" s="24" t="s">
        <v>90</v>
      </c>
      <c r="C68" s="50">
        <v>9664.76</v>
      </c>
      <c r="D68" s="48">
        <v>8410.3</v>
      </c>
      <c r="E68" s="56">
        <f t="shared" si="3"/>
        <v>87</v>
      </c>
    </row>
    <row r="69" spans="1:5" ht="15.75">
      <c r="A69" s="21" t="s">
        <v>89</v>
      </c>
      <c r="B69" s="24" t="s">
        <v>88</v>
      </c>
      <c r="C69" s="50">
        <v>1504.4</v>
      </c>
      <c r="D69" s="48">
        <v>1504.35</v>
      </c>
      <c r="E69" s="56">
        <f t="shared" si="3"/>
        <v>100</v>
      </c>
    </row>
    <row r="70" spans="1:5" ht="15.75">
      <c r="A70" s="21" t="s">
        <v>87</v>
      </c>
      <c r="B70" s="24" t="s">
        <v>86</v>
      </c>
      <c r="C70" s="50">
        <v>798.57</v>
      </c>
      <c r="D70" s="48">
        <v>0</v>
      </c>
      <c r="E70" s="56">
        <f t="shared" si="3"/>
        <v>0</v>
      </c>
    </row>
    <row r="71" spans="1:5" ht="15.75">
      <c r="A71" s="21" t="s">
        <v>85</v>
      </c>
      <c r="B71" s="24" t="s">
        <v>84</v>
      </c>
      <c r="C71" s="50">
        <v>51300.38</v>
      </c>
      <c r="D71" s="48">
        <v>39505.32</v>
      </c>
      <c r="E71" s="56">
        <f t="shared" si="3"/>
        <v>77</v>
      </c>
    </row>
    <row r="72" spans="1:5" ht="15.75">
      <c r="A72" s="22" t="s">
        <v>83</v>
      </c>
      <c r="B72" s="23" t="s">
        <v>82</v>
      </c>
      <c r="C72" s="49">
        <f>SUM(C73)</f>
        <v>1265.7</v>
      </c>
      <c r="D72" s="49">
        <f>SUM(D73)</f>
        <v>1004.6</v>
      </c>
      <c r="E72" s="80">
        <f t="shared" si="3"/>
        <v>79.4</v>
      </c>
    </row>
    <row r="73" spans="1:5" ht="15.75">
      <c r="A73" s="18" t="s">
        <v>81</v>
      </c>
      <c r="B73" s="19" t="s">
        <v>80</v>
      </c>
      <c r="C73" s="50">
        <v>1265.7</v>
      </c>
      <c r="D73" s="48">
        <v>1004.58</v>
      </c>
      <c r="E73" s="56">
        <f t="shared" si="3"/>
        <v>79.4</v>
      </c>
    </row>
    <row r="74" spans="1:5" ht="31.5">
      <c r="A74" s="22" t="s">
        <v>79</v>
      </c>
      <c r="B74" s="23" t="s">
        <v>78</v>
      </c>
      <c r="C74" s="49">
        <f>SUM(C75:C77)</f>
        <v>35896.4</v>
      </c>
      <c r="D74" s="49">
        <f>SUM(D75:D77)</f>
        <v>27086.5</v>
      </c>
      <c r="E74" s="80">
        <f t="shared" si="3"/>
        <v>75.5</v>
      </c>
    </row>
    <row r="75" spans="1:5" ht="15.75">
      <c r="A75" s="21" t="s">
        <v>77</v>
      </c>
      <c r="B75" s="24" t="s">
        <v>76</v>
      </c>
      <c r="C75" s="50"/>
      <c r="D75" s="48"/>
      <c r="E75" s="56"/>
    </row>
    <row r="76" spans="1:5" ht="47.25">
      <c r="A76" s="21" t="s">
        <v>75</v>
      </c>
      <c r="B76" s="24" t="s">
        <v>74</v>
      </c>
      <c r="C76" s="50">
        <v>4211.97</v>
      </c>
      <c r="D76" s="48">
        <v>3322.44</v>
      </c>
      <c r="E76" s="56">
        <f>D76/C76*100</f>
        <v>78.9</v>
      </c>
    </row>
    <row r="77" spans="1:5" ht="15.75">
      <c r="A77" s="21" t="s">
        <v>73</v>
      </c>
      <c r="B77" s="24" t="s">
        <v>72</v>
      </c>
      <c r="C77" s="50">
        <v>31684.45</v>
      </c>
      <c r="D77" s="48">
        <v>23764.09</v>
      </c>
      <c r="E77" s="56">
        <f>D77/C77*100</f>
        <v>75</v>
      </c>
    </row>
    <row r="78" spans="1:5" ht="15.75">
      <c r="A78" s="22" t="s">
        <v>71</v>
      </c>
      <c r="B78" s="23" t="s">
        <v>70</v>
      </c>
      <c r="C78" s="49">
        <f>SUM(C79:C85)</f>
        <v>338320</v>
      </c>
      <c r="D78" s="49">
        <f>SUM(D79:D85)</f>
        <v>293001.8</v>
      </c>
      <c r="E78" s="80">
        <f>D78/C78*100</f>
        <v>86.6</v>
      </c>
    </row>
    <row r="79" spans="1:5" ht="15.75">
      <c r="A79" s="21" t="s">
        <v>69</v>
      </c>
      <c r="B79" s="24" t="s">
        <v>68</v>
      </c>
      <c r="C79" s="50">
        <v>930.08</v>
      </c>
      <c r="D79" s="48">
        <v>840.56</v>
      </c>
      <c r="E79" s="56">
        <f>D79/C79*100</f>
        <v>90.4</v>
      </c>
    </row>
    <row r="80" spans="1:5" ht="15.75">
      <c r="A80" s="21" t="s">
        <v>67</v>
      </c>
      <c r="B80" s="24" t="s">
        <v>66</v>
      </c>
      <c r="C80" s="50"/>
      <c r="D80" s="48">
        <v>0</v>
      </c>
      <c r="E80" s="56"/>
    </row>
    <row r="81" spans="1:5" ht="15.75">
      <c r="A81" s="21" t="s">
        <v>65</v>
      </c>
      <c r="B81" s="24" t="s">
        <v>64</v>
      </c>
      <c r="C81" s="50">
        <v>224655.36</v>
      </c>
      <c r="D81" s="48">
        <v>206633.21</v>
      </c>
      <c r="E81" s="56">
        <f>D81/C81*100</f>
        <v>92</v>
      </c>
    </row>
    <row r="82" spans="1:5" ht="15.75">
      <c r="A82" s="21" t="s">
        <v>261</v>
      </c>
      <c r="B82" s="24" t="s">
        <v>262</v>
      </c>
      <c r="C82" s="50">
        <v>322</v>
      </c>
      <c r="D82" s="48">
        <v>31.48</v>
      </c>
      <c r="E82" s="56"/>
    </row>
    <row r="83" spans="1:5" ht="15.75">
      <c r="A83" s="21" t="s">
        <v>63</v>
      </c>
      <c r="B83" s="24" t="s">
        <v>62</v>
      </c>
      <c r="C83" s="50">
        <v>81322.11</v>
      </c>
      <c r="D83" s="48">
        <v>60654.37</v>
      </c>
      <c r="E83" s="56">
        <f aca="true" t="shared" si="4" ref="E83:E92">D83/C83*100</f>
        <v>74.6</v>
      </c>
    </row>
    <row r="84" spans="1:5" ht="15.75">
      <c r="A84" s="21" t="s">
        <v>254</v>
      </c>
      <c r="B84" s="24" t="s">
        <v>257</v>
      </c>
      <c r="C84" s="50">
        <v>200</v>
      </c>
      <c r="D84" s="48">
        <v>0</v>
      </c>
      <c r="E84" s="56">
        <f t="shared" si="4"/>
        <v>0</v>
      </c>
    </row>
    <row r="85" spans="1:5" ht="15.75">
      <c r="A85" s="21" t="s">
        <v>61</v>
      </c>
      <c r="B85" s="24" t="s">
        <v>51</v>
      </c>
      <c r="C85" s="50">
        <v>30890.4</v>
      </c>
      <c r="D85" s="48">
        <v>24842.22</v>
      </c>
      <c r="E85" s="56">
        <f t="shared" si="4"/>
        <v>80.4</v>
      </c>
    </row>
    <row r="86" spans="1:5" ht="15.75">
      <c r="A86" s="22" t="s">
        <v>60</v>
      </c>
      <c r="B86" s="23" t="s">
        <v>59</v>
      </c>
      <c r="C86" s="49">
        <f>SUM(C87:C90)</f>
        <v>296767.2</v>
      </c>
      <c r="D86" s="49">
        <f>SUM(D87:D90)</f>
        <v>224311.5</v>
      </c>
      <c r="E86" s="80">
        <f t="shared" si="4"/>
        <v>75.6</v>
      </c>
    </row>
    <row r="87" spans="1:5" ht="15.75">
      <c r="A87" s="21" t="s">
        <v>58</v>
      </c>
      <c r="B87" s="24" t="s">
        <v>57</v>
      </c>
      <c r="C87" s="50">
        <v>111279.53</v>
      </c>
      <c r="D87" s="48">
        <v>65975.5</v>
      </c>
      <c r="E87" s="56">
        <f t="shared" si="4"/>
        <v>59.3</v>
      </c>
    </row>
    <row r="88" spans="1:5" ht="15.75">
      <c r="A88" s="21" t="s">
        <v>56</v>
      </c>
      <c r="B88" s="24" t="s">
        <v>55</v>
      </c>
      <c r="C88" s="48">
        <v>121524.12</v>
      </c>
      <c r="D88" s="48">
        <v>101502.85</v>
      </c>
      <c r="E88" s="56">
        <f t="shared" si="4"/>
        <v>83.5</v>
      </c>
    </row>
    <row r="89" spans="1:5" ht="15.75">
      <c r="A89" s="21" t="s">
        <v>54</v>
      </c>
      <c r="B89" s="24" t="s">
        <v>53</v>
      </c>
      <c r="C89" s="53">
        <v>56630.26</v>
      </c>
      <c r="D89" s="48">
        <v>50232.37</v>
      </c>
      <c r="E89" s="56">
        <f t="shared" si="4"/>
        <v>88.7</v>
      </c>
    </row>
    <row r="90" spans="1:5" ht="15.75">
      <c r="A90" s="21" t="s">
        <v>52</v>
      </c>
      <c r="B90" s="24" t="s">
        <v>51</v>
      </c>
      <c r="C90" s="52">
        <v>7333.31</v>
      </c>
      <c r="D90" s="48">
        <v>6600.82</v>
      </c>
      <c r="E90" s="56">
        <f t="shared" si="4"/>
        <v>90</v>
      </c>
    </row>
    <row r="91" spans="1:5" ht="15.75">
      <c r="A91" s="22" t="s">
        <v>50</v>
      </c>
      <c r="B91" s="23" t="s">
        <v>49</v>
      </c>
      <c r="C91" s="51">
        <f>SUM(C92:C93)</f>
        <v>51</v>
      </c>
      <c r="D91" s="51">
        <f>SUM(D92:D93)</f>
        <v>51</v>
      </c>
      <c r="E91" s="81">
        <f t="shared" si="4"/>
        <v>100</v>
      </c>
    </row>
    <row r="92" spans="1:5" ht="15.75">
      <c r="A92" s="18" t="s">
        <v>259</v>
      </c>
      <c r="B92" s="19" t="s">
        <v>260</v>
      </c>
      <c r="C92" s="52">
        <v>36</v>
      </c>
      <c r="D92" s="53">
        <v>36</v>
      </c>
      <c r="E92" s="82">
        <f t="shared" si="4"/>
        <v>100</v>
      </c>
    </row>
    <row r="93" spans="1:5" ht="31.5">
      <c r="A93" s="18" t="s">
        <v>48</v>
      </c>
      <c r="B93" s="19" t="s">
        <v>47</v>
      </c>
      <c r="C93" s="52">
        <v>15</v>
      </c>
      <c r="D93" s="53">
        <v>15</v>
      </c>
      <c r="E93" s="82"/>
    </row>
    <row r="94" spans="1:5" ht="15.75">
      <c r="A94" s="22" t="s">
        <v>46</v>
      </c>
      <c r="B94" s="23" t="s">
        <v>45</v>
      </c>
      <c r="C94" s="49">
        <f>SUM(C95:C99)</f>
        <v>855401.7</v>
      </c>
      <c r="D94" s="49">
        <f>SUM(D95:D99)</f>
        <v>721147</v>
      </c>
      <c r="E94" s="80">
        <f aca="true" t="shared" si="5" ref="E94:E113">D94/C94*100</f>
        <v>84.3</v>
      </c>
    </row>
    <row r="95" spans="1:5" ht="15.75">
      <c r="A95" s="21" t="s">
        <v>44</v>
      </c>
      <c r="B95" s="24" t="s">
        <v>43</v>
      </c>
      <c r="C95" s="50">
        <v>347428.77</v>
      </c>
      <c r="D95" s="48">
        <v>289072</v>
      </c>
      <c r="E95" s="56">
        <f t="shared" si="5"/>
        <v>83.2</v>
      </c>
    </row>
    <row r="96" spans="1:5" ht="15.75">
      <c r="A96" s="21" t="s">
        <v>42</v>
      </c>
      <c r="B96" s="24" t="s">
        <v>41</v>
      </c>
      <c r="C96" s="50">
        <v>452430.06</v>
      </c>
      <c r="D96" s="48">
        <v>385625.25</v>
      </c>
      <c r="E96" s="56">
        <f t="shared" si="5"/>
        <v>85.2</v>
      </c>
    </row>
    <row r="97" spans="1:5" ht="31.5">
      <c r="A97" s="21" t="s">
        <v>40</v>
      </c>
      <c r="B97" s="24" t="s">
        <v>39</v>
      </c>
      <c r="C97" s="50">
        <v>300</v>
      </c>
      <c r="D97" s="48">
        <v>99.76</v>
      </c>
      <c r="E97" s="56">
        <f t="shared" si="5"/>
        <v>33.3</v>
      </c>
    </row>
    <row r="98" spans="1:5" ht="15.75">
      <c r="A98" s="21" t="s">
        <v>38</v>
      </c>
      <c r="B98" s="24" t="s">
        <v>37</v>
      </c>
      <c r="C98" s="54">
        <v>11245.28</v>
      </c>
      <c r="D98" s="54">
        <v>10160.06</v>
      </c>
      <c r="E98" s="56">
        <f t="shared" si="5"/>
        <v>90.3</v>
      </c>
    </row>
    <row r="99" spans="1:5" ht="15.75">
      <c r="A99" s="21" t="s">
        <v>36</v>
      </c>
      <c r="B99" s="24" t="s">
        <v>35</v>
      </c>
      <c r="C99" s="50">
        <v>43997.59</v>
      </c>
      <c r="D99" s="48">
        <v>36189.9</v>
      </c>
      <c r="E99" s="56">
        <f t="shared" si="5"/>
        <v>82.3</v>
      </c>
    </row>
    <row r="100" spans="1:5" ht="15.75">
      <c r="A100" s="22" t="s">
        <v>34</v>
      </c>
      <c r="B100" s="23" t="s">
        <v>33</v>
      </c>
      <c r="C100" s="49">
        <f>SUM(C101:C102)</f>
        <v>81139.9</v>
      </c>
      <c r="D100" s="49">
        <f>SUM(D101:D102)</f>
        <v>70318.8</v>
      </c>
      <c r="E100" s="80">
        <f t="shared" si="5"/>
        <v>86.7</v>
      </c>
    </row>
    <row r="101" spans="1:5" ht="15.75">
      <c r="A101" s="21" t="s">
        <v>32</v>
      </c>
      <c r="B101" s="24" t="s">
        <v>31</v>
      </c>
      <c r="C101" s="50">
        <v>75988.4</v>
      </c>
      <c r="D101" s="48">
        <v>65686.7</v>
      </c>
      <c r="E101" s="56">
        <f t="shared" si="5"/>
        <v>86.4</v>
      </c>
    </row>
    <row r="102" spans="1:5" ht="31.5">
      <c r="A102" s="21" t="s">
        <v>30</v>
      </c>
      <c r="B102" s="24" t="s">
        <v>29</v>
      </c>
      <c r="C102" s="50">
        <v>5151.53</v>
      </c>
      <c r="D102" s="48">
        <v>4632.07</v>
      </c>
      <c r="E102" s="56">
        <f t="shared" si="5"/>
        <v>89.9</v>
      </c>
    </row>
    <row r="103" spans="1:5" ht="15.75">
      <c r="A103" s="22" t="s">
        <v>28</v>
      </c>
      <c r="B103" s="23" t="s">
        <v>27</v>
      </c>
      <c r="C103" s="49">
        <f>SUM(C104:C107)</f>
        <v>31176.6</v>
      </c>
      <c r="D103" s="49">
        <f>SUM(D104:D107)</f>
        <v>24562.2</v>
      </c>
      <c r="E103" s="80">
        <f t="shared" si="5"/>
        <v>78.8</v>
      </c>
    </row>
    <row r="104" spans="1:5" ht="15.75">
      <c r="A104" s="21" t="s">
        <v>249</v>
      </c>
      <c r="B104" s="24" t="s">
        <v>250</v>
      </c>
      <c r="C104" s="50">
        <v>4328.8</v>
      </c>
      <c r="D104" s="48">
        <v>3820.5</v>
      </c>
      <c r="E104" s="56">
        <f t="shared" si="5"/>
        <v>88.3</v>
      </c>
    </row>
    <row r="105" spans="1:5" ht="15.75">
      <c r="A105" s="21" t="s">
        <v>26</v>
      </c>
      <c r="B105" s="24" t="s">
        <v>25</v>
      </c>
      <c r="C105" s="50">
        <v>8565.07</v>
      </c>
      <c r="D105" s="48">
        <v>6218.98</v>
      </c>
      <c r="E105" s="56">
        <f t="shared" si="5"/>
        <v>72.6</v>
      </c>
    </row>
    <row r="106" spans="1:5" ht="15.75">
      <c r="A106" s="21" t="s">
        <v>24</v>
      </c>
      <c r="B106" s="24" t="s">
        <v>23</v>
      </c>
      <c r="C106" s="50">
        <v>15466.79</v>
      </c>
      <c r="D106" s="48">
        <v>12418.38</v>
      </c>
      <c r="E106" s="56">
        <f t="shared" si="5"/>
        <v>80.3</v>
      </c>
    </row>
    <row r="107" spans="1:5" ht="15.75">
      <c r="A107" s="29" t="s">
        <v>22</v>
      </c>
      <c r="B107" s="30" t="s">
        <v>21</v>
      </c>
      <c r="C107" s="55">
        <v>2815.89</v>
      </c>
      <c r="D107" s="56">
        <v>2104.3</v>
      </c>
      <c r="E107" s="56">
        <f t="shared" si="5"/>
        <v>74.7</v>
      </c>
    </row>
    <row r="108" spans="1:5" ht="15.75">
      <c r="A108" s="22" t="s">
        <v>20</v>
      </c>
      <c r="B108" s="23" t="s">
        <v>19</v>
      </c>
      <c r="C108" s="49">
        <f>SUM(C109)</f>
        <v>53633.2</v>
      </c>
      <c r="D108" s="49">
        <f>SUM(D109)</f>
        <v>47956.9</v>
      </c>
      <c r="E108" s="80">
        <f t="shared" si="5"/>
        <v>89.4</v>
      </c>
    </row>
    <row r="109" spans="1:5" ht="15.75">
      <c r="A109" s="18" t="s">
        <v>18</v>
      </c>
      <c r="B109" s="19" t="s">
        <v>17</v>
      </c>
      <c r="C109" s="50">
        <v>53633.15</v>
      </c>
      <c r="D109" s="48">
        <v>47956.88</v>
      </c>
      <c r="E109" s="56">
        <f t="shared" si="5"/>
        <v>89.4</v>
      </c>
    </row>
    <row r="110" spans="1:5" ht="15.75">
      <c r="A110" s="22" t="s">
        <v>16</v>
      </c>
      <c r="B110" s="23" t="s">
        <v>15</v>
      </c>
      <c r="C110" s="49">
        <f>SUM(C111:C113)</f>
        <v>4250</v>
      </c>
      <c r="D110" s="49">
        <f>SUM(D111:D113)</f>
        <v>3403.1</v>
      </c>
      <c r="E110" s="80">
        <f t="shared" si="5"/>
        <v>80.1</v>
      </c>
    </row>
    <row r="111" spans="1:5" ht="15.75">
      <c r="A111" s="18" t="s">
        <v>255</v>
      </c>
      <c r="B111" s="19" t="s">
        <v>256</v>
      </c>
      <c r="C111" s="50">
        <v>2460</v>
      </c>
      <c r="D111" s="48">
        <v>2080</v>
      </c>
      <c r="E111" s="56">
        <f t="shared" si="5"/>
        <v>84.6</v>
      </c>
    </row>
    <row r="112" spans="1:5" ht="15.75">
      <c r="A112" s="18" t="s">
        <v>14</v>
      </c>
      <c r="B112" s="19" t="s">
        <v>13</v>
      </c>
      <c r="C112" s="50">
        <v>1555</v>
      </c>
      <c r="D112" s="48">
        <v>1088.1</v>
      </c>
      <c r="E112" s="56">
        <f t="shared" si="5"/>
        <v>70</v>
      </c>
    </row>
    <row r="113" spans="1:5" ht="31.5">
      <c r="A113" s="18" t="s">
        <v>12</v>
      </c>
      <c r="B113" s="19" t="s">
        <v>11</v>
      </c>
      <c r="C113" s="50">
        <v>235</v>
      </c>
      <c r="D113" s="48">
        <v>235</v>
      </c>
      <c r="E113" s="56">
        <f t="shared" si="5"/>
        <v>100</v>
      </c>
    </row>
    <row r="114" spans="1:5" ht="31.5">
      <c r="A114" s="22" t="s">
        <v>10</v>
      </c>
      <c r="B114" s="23" t="s">
        <v>9</v>
      </c>
      <c r="C114" s="49">
        <f>SUM(C115)</f>
        <v>0</v>
      </c>
      <c r="D114" s="49">
        <f>SUM(D115)</f>
        <v>0</v>
      </c>
      <c r="E114" s="80"/>
    </row>
    <row r="115" spans="1:5" ht="32.25" thickBot="1">
      <c r="A115" s="18" t="s">
        <v>8</v>
      </c>
      <c r="B115" s="19" t="s">
        <v>7</v>
      </c>
      <c r="C115" s="50">
        <v>0</v>
      </c>
      <c r="D115" s="48">
        <v>0</v>
      </c>
      <c r="E115" s="56"/>
    </row>
    <row r="116" spans="1:5" ht="16.5" thickBot="1">
      <c r="A116" s="31" t="s">
        <v>6</v>
      </c>
      <c r="B116" s="32" t="s">
        <v>5</v>
      </c>
      <c r="C116" s="57">
        <f>C63+C72+C74+C78+C86+C91+C94+C100+C103+C108+C110+C114</f>
        <v>1836461.6</v>
      </c>
      <c r="D116" s="57">
        <f>D63+D72+D74+D78+D86+D91+D94+D100+D103+D108+D110+D114</f>
        <v>1526148.2</v>
      </c>
      <c r="E116" s="57">
        <f>D116/C116*100</f>
        <v>83.1</v>
      </c>
    </row>
    <row r="117" spans="1:5" ht="48" thickBot="1">
      <c r="A117" s="33" t="s">
        <v>4</v>
      </c>
      <c r="B117" s="34" t="s">
        <v>3</v>
      </c>
      <c r="C117" s="58">
        <f>SUM(C60-C116)</f>
        <v>-173473.6</v>
      </c>
      <c r="D117" s="58">
        <f>SUM(D60-D116)</f>
        <v>19301.8</v>
      </c>
      <c r="E117" s="58"/>
    </row>
    <row r="120" spans="1:5" ht="18.75">
      <c r="A120" s="35" t="s">
        <v>1</v>
      </c>
      <c r="B120" s="35"/>
      <c r="C120" s="35"/>
      <c r="D120" s="35"/>
      <c r="E120" s="62" t="s">
        <v>0</v>
      </c>
    </row>
    <row r="123" spans="3:4" ht="15.75">
      <c r="C123" s="121">
        <v>-173473.58</v>
      </c>
      <c r="D123" s="121">
        <v>19301.7</v>
      </c>
    </row>
  </sheetData>
  <sheetProtection insertRows="0"/>
  <autoFilter ref="A5:E117"/>
  <mergeCells count="2">
    <mergeCell ref="A2:E2"/>
    <mergeCell ref="A1:E1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78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127"/>
  <sheetViews>
    <sheetView showZeros="0" tabSelected="1" view="pageBreakPreview" zoomScale="80" zoomScaleNormal="80" zoomScaleSheetLayoutView="80" zoomScalePageLayoutView="0" workbookViewId="0" topLeftCell="A1">
      <pane ySplit="5" topLeftCell="A101" activePane="bottomLeft" state="frozen"/>
      <selection pane="topLeft" activeCell="E39" sqref="E39"/>
      <selection pane="bottomLeft" activeCell="D112" sqref="D112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3" width="16.25390625" style="4" customWidth="1"/>
    <col min="4" max="5" width="15.875" style="4" customWidth="1"/>
    <col min="6" max="16384" width="9.125" style="4" customWidth="1"/>
  </cols>
  <sheetData>
    <row r="1" spans="1:5" ht="20.25" customHeight="1">
      <c r="A1" s="123" t="s">
        <v>222</v>
      </c>
      <c r="B1" s="123"/>
      <c r="C1" s="123"/>
      <c r="D1" s="123"/>
      <c r="E1" s="123"/>
    </row>
    <row r="2" spans="1:5" ht="20.25">
      <c r="A2" s="123" t="s">
        <v>264</v>
      </c>
      <c r="B2" s="123"/>
      <c r="C2" s="123"/>
      <c r="D2" s="123"/>
      <c r="E2" s="123"/>
    </row>
    <row r="3" spans="1:5" ht="16.5" thickBot="1">
      <c r="A3" s="5"/>
      <c r="B3" s="6"/>
      <c r="C3" s="7"/>
      <c r="D3" s="8"/>
      <c r="E3" s="8"/>
    </row>
    <row r="4" spans="1:5" ht="48" thickBot="1">
      <c r="A4" s="9" t="s">
        <v>200</v>
      </c>
      <c r="B4" s="10" t="s">
        <v>199</v>
      </c>
      <c r="C4" s="11" t="s">
        <v>221</v>
      </c>
      <c r="D4" s="12" t="s">
        <v>198</v>
      </c>
      <c r="E4" s="13" t="s">
        <v>220</v>
      </c>
    </row>
    <row r="5" spans="1:5" ht="16.5" thickBot="1">
      <c r="A5" s="14">
        <v>1</v>
      </c>
      <c r="B5" s="15">
        <v>2</v>
      </c>
      <c r="C5" s="16" t="s">
        <v>2</v>
      </c>
      <c r="D5" s="17">
        <v>5</v>
      </c>
      <c r="E5" s="17"/>
    </row>
    <row r="6" spans="1:5" ht="16.5" thickBot="1">
      <c r="A6" s="69"/>
      <c r="B6" s="36" t="s">
        <v>196</v>
      </c>
      <c r="C6" s="70"/>
      <c r="D6" s="71"/>
      <c r="E6" s="71"/>
    </row>
    <row r="7" spans="1:5" ht="15.75">
      <c r="A7" s="114" t="s">
        <v>195</v>
      </c>
      <c r="B7" s="115" t="s">
        <v>194</v>
      </c>
      <c r="C7" s="116">
        <f>C8+C22</f>
        <v>399136.3</v>
      </c>
      <c r="D7" s="116">
        <f>D8+D22</f>
        <v>372489.5</v>
      </c>
      <c r="E7" s="116">
        <f aca="true" t="shared" si="0" ref="E7:E15">D7/C7*100</f>
        <v>93.3</v>
      </c>
    </row>
    <row r="8" spans="1:5" ht="15.75">
      <c r="A8" s="117"/>
      <c r="B8" s="42" t="s">
        <v>193</v>
      </c>
      <c r="C8" s="3">
        <f>C9+C12+C16+C18+C21+C11</f>
        <v>315901.9</v>
      </c>
      <c r="D8" s="3">
        <f>D9+D12+D16+D18+D21+D11</f>
        <v>288455.9</v>
      </c>
      <c r="E8" s="3">
        <f t="shared" si="0"/>
        <v>91.3</v>
      </c>
    </row>
    <row r="9" spans="1:5" ht="15.75">
      <c r="A9" s="44" t="s">
        <v>192</v>
      </c>
      <c r="B9" s="45" t="s">
        <v>191</v>
      </c>
      <c r="C9" s="2">
        <f>C10</f>
        <v>281660.8</v>
      </c>
      <c r="D9" s="2">
        <f>SUM(D10)</f>
        <v>256490.7</v>
      </c>
      <c r="E9" s="2">
        <f t="shared" si="0"/>
        <v>91.1</v>
      </c>
    </row>
    <row r="10" spans="1:5" ht="15.75">
      <c r="A10" s="40" t="s">
        <v>190</v>
      </c>
      <c r="B10" s="43" t="s">
        <v>189</v>
      </c>
      <c r="C10" s="1">
        <v>281660.8</v>
      </c>
      <c r="D10" s="1">
        <v>256490.7</v>
      </c>
      <c r="E10" s="2">
        <f t="shared" si="0"/>
        <v>91.1</v>
      </c>
    </row>
    <row r="11" spans="1:5" ht="15.75">
      <c r="A11" s="44" t="s">
        <v>252</v>
      </c>
      <c r="B11" s="45" t="s">
        <v>251</v>
      </c>
      <c r="C11" s="2">
        <v>6470.6</v>
      </c>
      <c r="D11" s="2">
        <v>4321.1</v>
      </c>
      <c r="E11" s="2">
        <f t="shared" si="0"/>
        <v>66.8</v>
      </c>
    </row>
    <row r="12" spans="1:5" ht="15.75">
      <c r="A12" s="44" t="s">
        <v>188</v>
      </c>
      <c r="B12" s="45" t="s">
        <v>187</v>
      </c>
      <c r="C12" s="2">
        <f>SUM(C13:C15)</f>
        <v>23318.8</v>
      </c>
      <c r="D12" s="2">
        <f>SUM(D13:D15)</f>
        <v>22628</v>
      </c>
      <c r="E12" s="2">
        <f t="shared" si="0"/>
        <v>97</v>
      </c>
    </row>
    <row r="13" spans="1:5" ht="31.5">
      <c r="A13" s="40" t="s">
        <v>186</v>
      </c>
      <c r="B13" s="43" t="s">
        <v>185</v>
      </c>
      <c r="C13" s="1">
        <v>21925.7</v>
      </c>
      <c r="D13" s="1">
        <v>21831.5</v>
      </c>
      <c r="E13" s="2">
        <f t="shared" si="0"/>
        <v>99.6</v>
      </c>
    </row>
    <row r="14" spans="1:5" ht="15.75">
      <c r="A14" s="40" t="s">
        <v>184</v>
      </c>
      <c r="B14" s="43" t="s">
        <v>183</v>
      </c>
      <c r="C14" s="1">
        <v>257.7</v>
      </c>
      <c r="D14" s="1">
        <v>188.3</v>
      </c>
      <c r="E14" s="2">
        <f t="shared" si="0"/>
        <v>73.1</v>
      </c>
    </row>
    <row r="15" spans="1:5" ht="31.5">
      <c r="A15" s="40" t="s">
        <v>235</v>
      </c>
      <c r="B15" s="43" t="s">
        <v>236</v>
      </c>
      <c r="C15" s="1">
        <v>1135.4</v>
      </c>
      <c r="D15" s="1">
        <v>608.2</v>
      </c>
      <c r="E15" s="2">
        <f t="shared" si="0"/>
        <v>53.6</v>
      </c>
    </row>
    <row r="16" spans="1:5" ht="15.75">
      <c r="A16" s="44" t="s">
        <v>182</v>
      </c>
      <c r="B16" s="45" t="s">
        <v>181</v>
      </c>
      <c r="C16" s="2">
        <f>SUM(C17:C17)</f>
        <v>0</v>
      </c>
      <c r="D16" s="2">
        <f>SUM(D17:D17)</f>
        <v>0</v>
      </c>
      <c r="E16" s="2"/>
    </row>
    <row r="17" spans="1:5" ht="15.75">
      <c r="A17" s="40" t="s">
        <v>178</v>
      </c>
      <c r="B17" s="43" t="s">
        <v>177</v>
      </c>
      <c r="C17" s="1">
        <v>0</v>
      </c>
      <c r="D17" s="1">
        <v>0</v>
      </c>
      <c r="E17" s="2"/>
    </row>
    <row r="18" spans="1:5" ht="15.75">
      <c r="A18" s="44" t="s">
        <v>176</v>
      </c>
      <c r="B18" s="45" t="s">
        <v>175</v>
      </c>
      <c r="C18" s="2">
        <f>SUM(C19:C20)</f>
        <v>4451.7</v>
      </c>
      <c r="D18" s="2">
        <f>SUM(D19:D20)</f>
        <v>4791.8</v>
      </c>
      <c r="E18" s="2">
        <f>D18/C18*100</f>
        <v>107.6</v>
      </c>
    </row>
    <row r="19" spans="1:5" ht="47.25">
      <c r="A19" s="40" t="s">
        <v>174</v>
      </c>
      <c r="B19" s="43" t="s">
        <v>173</v>
      </c>
      <c r="C19" s="1">
        <v>4385.7</v>
      </c>
      <c r="D19" s="1">
        <v>4641.8</v>
      </c>
      <c r="E19" s="2">
        <f>D19/C19*100</f>
        <v>105.8</v>
      </c>
    </row>
    <row r="20" spans="1:5" ht="47.25">
      <c r="A20" s="40" t="s">
        <v>171</v>
      </c>
      <c r="B20" s="43" t="s">
        <v>170</v>
      </c>
      <c r="C20" s="1">
        <v>66</v>
      </c>
      <c r="D20" s="1">
        <v>150</v>
      </c>
      <c r="E20" s="2">
        <f>D20/C20*100</f>
        <v>227.3</v>
      </c>
    </row>
    <row r="21" spans="1:5" ht="31.5">
      <c r="A21" s="44"/>
      <c r="B21" s="45" t="s">
        <v>168</v>
      </c>
      <c r="C21" s="2"/>
      <c r="D21" s="2">
        <v>224.3</v>
      </c>
      <c r="E21" s="2"/>
    </row>
    <row r="22" spans="1:5" ht="15.75">
      <c r="A22" s="117"/>
      <c r="B22" s="42" t="s">
        <v>167</v>
      </c>
      <c r="C22" s="3">
        <f>C23+C31+C32+C33+C36+C48</f>
        <v>83234.4</v>
      </c>
      <c r="D22" s="3">
        <f>D23+D31+D32+D33+D36+D48</f>
        <v>84033.6</v>
      </c>
      <c r="E22" s="3">
        <f aca="true" t="shared" si="1" ref="E22:E31">D22/C22*100</f>
        <v>101</v>
      </c>
    </row>
    <row r="23" spans="1:5" ht="47.25">
      <c r="A23" s="44" t="s">
        <v>166</v>
      </c>
      <c r="B23" s="45" t="s">
        <v>165</v>
      </c>
      <c r="C23" s="2">
        <f>SUM(C24:C30)</f>
        <v>35034.9</v>
      </c>
      <c r="D23" s="2">
        <f>SUM(D24:D30)</f>
        <v>36762.5</v>
      </c>
      <c r="E23" s="2">
        <f t="shared" si="1"/>
        <v>104.9</v>
      </c>
    </row>
    <row r="24" spans="1:5" ht="63">
      <c r="A24" s="40" t="s">
        <v>164</v>
      </c>
      <c r="B24" s="43" t="s">
        <v>219</v>
      </c>
      <c r="C24" s="1">
        <v>23</v>
      </c>
      <c r="D24" s="1">
        <v>23</v>
      </c>
      <c r="E24" s="2">
        <f t="shared" si="1"/>
        <v>100</v>
      </c>
    </row>
    <row r="25" spans="1:5" ht="47.25">
      <c r="A25" s="40" t="s">
        <v>218</v>
      </c>
      <c r="B25" s="43" t="s">
        <v>217</v>
      </c>
      <c r="C25" s="1">
        <v>201.1</v>
      </c>
      <c r="D25" s="1">
        <v>162.7</v>
      </c>
      <c r="E25" s="2">
        <f t="shared" si="1"/>
        <v>80.9</v>
      </c>
    </row>
    <row r="26" spans="1:5" ht="78.75">
      <c r="A26" s="40" t="s">
        <v>162</v>
      </c>
      <c r="B26" s="43" t="s">
        <v>161</v>
      </c>
      <c r="C26" s="1">
        <v>11945</v>
      </c>
      <c r="D26" s="1">
        <v>12275.3</v>
      </c>
      <c r="E26" s="2">
        <f t="shared" si="1"/>
        <v>102.8</v>
      </c>
    </row>
    <row r="27" spans="1:5" ht="94.5">
      <c r="A27" s="40" t="s">
        <v>160</v>
      </c>
      <c r="B27" s="43" t="s">
        <v>159</v>
      </c>
      <c r="C27" s="1">
        <v>1290</v>
      </c>
      <c r="D27" s="1">
        <v>2222.1</v>
      </c>
      <c r="E27" s="2">
        <f t="shared" si="1"/>
        <v>172.3</v>
      </c>
    </row>
    <row r="28" spans="1:5" ht="94.5">
      <c r="A28" s="40" t="s">
        <v>158</v>
      </c>
      <c r="B28" s="43" t="s">
        <v>157</v>
      </c>
      <c r="C28" s="1">
        <v>20070.3</v>
      </c>
      <c r="D28" s="1">
        <v>20196.8</v>
      </c>
      <c r="E28" s="2">
        <f t="shared" si="1"/>
        <v>100.6</v>
      </c>
    </row>
    <row r="29" spans="1:5" ht="31.5">
      <c r="A29" s="40" t="s">
        <v>156</v>
      </c>
      <c r="B29" s="43" t="s">
        <v>155</v>
      </c>
      <c r="C29" s="1">
        <v>11</v>
      </c>
      <c r="D29" s="1">
        <v>8.7</v>
      </c>
      <c r="E29" s="2">
        <f t="shared" si="1"/>
        <v>79.1</v>
      </c>
    </row>
    <row r="30" spans="1:5" ht="94.5">
      <c r="A30" s="40" t="s">
        <v>154</v>
      </c>
      <c r="B30" s="43" t="s">
        <v>153</v>
      </c>
      <c r="C30" s="1">
        <v>1494.5</v>
      </c>
      <c r="D30" s="1">
        <v>1873.9</v>
      </c>
      <c r="E30" s="2" t="s">
        <v>258</v>
      </c>
    </row>
    <row r="31" spans="1:5" ht="15.75">
      <c r="A31" s="44" t="s">
        <v>152</v>
      </c>
      <c r="B31" s="45" t="s">
        <v>151</v>
      </c>
      <c r="C31" s="2">
        <v>4133.6</v>
      </c>
      <c r="D31" s="2">
        <v>4705.1</v>
      </c>
      <c r="E31" s="2">
        <f t="shared" si="1"/>
        <v>113.8</v>
      </c>
    </row>
    <row r="32" spans="1:5" ht="31.5">
      <c r="A32" s="44" t="s">
        <v>216</v>
      </c>
      <c r="B32" s="45" t="s">
        <v>215</v>
      </c>
      <c r="C32" s="2"/>
      <c r="D32" s="2">
        <v>13.8</v>
      </c>
      <c r="E32" s="2"/>
    </row>
    <row r="33" spans="1:5" ht="31.5">
      <c r="A33" s="44" t="s">
        <v>148</v>
      </c>
      <c r="B33" s="45" t="s">
        <v>147</v>
      </c>
      <c r="C33" s="2">
        <f>SUM(C34:C35)</f>
        <v>40073.9</v>
      </c>
      <c r="D33" s="2">
        <f>SUM(D34:D35)</f>
        <v>40226.7</v>
      </c>
      <c r="E33" s="2">
        <f>D33/C33*100</f>
        <v>100.4</v>
      </c>
    </row>
    <row r="34" spans="1:5" ht="94.5">
      <c r="A34" s="40" t="s">
        <v>146</v>
      </c>
      <c r="B34" s="43" t="s">
        <v>145</v>
      </c>
      <c r="C34" s="1">
        <v>16023.9</v>
      </c>
      <c r="D34" s="1">
        <v>16031</v>
      </c>
      <c r="E34" s="2">
        <f>D34/C34*100</f>
        <v>100</v>
      </c>
    </row>
    <row r="35" spans="1:5" ht="63">
      <c r="A35" s="40" t="s">
        <v>144</v>
      </c>
      <c r="B35" s="43" t="s">
        <v>143</v>
      </c>
      <c r="C35" s="1">
        <v>24050</v>
      </c>
      <c r="D35" s="1">
        <v>24195.7</v>
      </c>
      <c r="E35" s="2">
        <f>D35/C35*100</f>
        <v>100.6</v>
      </c>
    </row>
    <row r="36" spans="1:5" ht="15.75">
      <c r="A36" s="44" t="s">
        <v>142</v>
      </c>
      <c r="B36" s="45" t="s">
        <v>141</v>
      </c>
      <c r="C36" s="2">
        <f>SUM(C37:C47)</f>
        <v>3992</v>
      </c>
      <c r="D36" s="2">
        <f>D37+D39+D41+D42+D43+D44+D46+D47</f>
        <v>2325.5</v>
      </c>
      <c r="E36" s="2">
        <f>D36/C36*100</f>
        <v>58.3</v>
      </c>
    </row>
    <row r="37" spans="1:5" ht="126">
      <c r="A37" s="40" t="s">
        <v>214</v>
      </c>
      <c r="B37" s="43" t="s">
        <v>224</v>
      </c>
      <c r="C37" s="1">
        <v>0.5</v>
      </c>
      <c r="D37" s="1">
        <v>1.2</v>
      </c>
      <c r="E37" s="2"/>
    </row>
    <row r="38" spans="1:5" ht="0.75" customHeight="1">
      <c r="A38" s="40" t="s">
        <v>213</v>
      </c>
      <c r="B38" s="43" t="s">
        <v>139</v>
      </c>
      <c r="C38" s="1"/>
      <c r="D38" s="1">
        <v>82</v>
      </c>
      <c r="E38" s="2"/>
    </row>
    <row r="39" spans="1:5" ht="78" customHeight="1">
      <c r="A39" s="40" t="s">
        <v>228</v>
      </c>
      <c r="B39" s="43" t="s">
        <v>229</v>
      </c>
      <c r="C39" s="1">
        <v>22</v>
      </c>
      <c r="D39" s="1">
        <v>82</v>
      </c>
      <c r="E39" s="2" t="s">
        <v>258</v>
      </c>
    </row>
    <row r="40" spans="1:5" ht="1.5" customHeight="1">
      <c r="A40" s="40" t="s">
        <v>241</v>
      </c>
      <c r="B40" s="43" t="s">
        <v>242</v>
      </c>
      <c r="C40" s="1"/>
      <c r="D40" s="1"/>
      <c r="E40" s="2"/>
    </row>
    <row r="41" spans="1:5" ht="110.25">
      <c r="A41" s="40" t="s">
        <v>138</v>
      </c>
      <c r="B41" s="43" t="s">
        <v>137</v>
      </c>
      <c r="C41" s="1">
        <v>832</v>
      </c>
      <c r="D41" s="1">
        <v>619.6</v>
      </c>
      <c r="E41" s="2">
        <f>D41/C41*100</f>
        <v>74.5</v>
      </c>
    </row>
    <row r="42" spans="1:5" ht="31.5">
      <c r="A42" s="40" t="s">
        <v>134</v>
      </c>
      <c r="B42" s="43" t="s">
        <v>133</v>
      </c>
      <c r="C42" s="1"/>
      <c r="D42" s="1"/>
      <c r="E42" s="2"/>
    </row>
    <row r="43" spans="1:5" ht="63">
      <c r="A43" s="40" t="s">
        <v>212</v>
      </c>
      <c r="B43" s="43" t="s">
        <v>135</v>
      </c>
      <c r="C43" s="1"/>
      <c r="D43" s="1">
        <v>2.5</v>
      </c>
      <c r="E43" s="2"/>
    </row>
    <row r="44" spans="1:5" ht="63">
      <c r="A44" s="40" t="s">
        <v>211</v>
      </c>
      <c r="B44" s="43" t="s">
        <v>131</v>
      </c>
      <c r="C44" s="1"/>
      <c r="D44" s="1">
        <v>4.9</v>
      </c>
      <c r="E44" s="2"/>
    </row>
    <row r="45" spans="1:5" ht="0.75" customHeight="1">
      <c r="A45" s="40" t="s">
        <v>225</v>
      </c>
      <c r="B45" s="43" t="s">
        <v>226</v>
      </c>
      <c r="C45" s="1"/>
      <c r="D45" s="1">
        <v>65.6</v>
      </c>
      <c r="E45" s="2"/>
    </row>
    <row r="46" spans="1:5" ht="47.25">
      <c r="A46" s="40" t="s">
        <v>130</v>
      </c>
      <c r="B46" s="43" t="s">
        <v>210</v>
      </c>
      <c r="C46" s="1"/>
      <c r="D46" s="1">
        <v>65.6</v>
      </c>
      <c r="E46" s="2"/>
    </row>
    <row r="47" spans="1:5" ht="63">
      <c r="A47" s="40" t="s">
        <v>128</v>
      </c>
      <c r="B47" s="43" t="s">
        <v>127</v>
      </c>
      <c r="C47" s="1">
        <v>3137.5</v>
      </c>
      <c r="D47" s="1">
        <v>1549.7</v>
      </c>
      <c r="E47" s="2">
        <f>D47/C47*100</f>
        <v>49.4</v>
      </c>
    </row>
    <row r="48" spans="1:5" ht="15.75">
      <c r="A48" s="41" t="s">
        <v>126</v>
      </c>
      <c r="B48" s="42" t="s">
        <v>125</v>
      </c>
      <c r="C48" s="3"/>
      <c r="D48" s="3">
        <f>D49+D50</f>
        <v>0</v>
      </c>
      <c r="E48" s="3"/>
    </row>
    <row r="49" spans="1:5" ht="15.75">
      <c r="A49" s="40" t="s">
        <v>209</v>
      </c>
      <c r="B49" s="43" t="s">
        <v>123</v>
      </c>
      <c r="C49" s="1"/>
      <c r="D49" s="1">
        <v>0</v>
      </c>
      <c r="E49" s="1"/>
    </row>
    <row r="50" spans="1:5" ht="15.75">
      <c r="A50" s="40" t="s">
        <v>122</v>
      </c>
      <c r="B50" s="43" t="s">
        <v>125</v>
      </c>
      <c r="C50" s="1"/>
      <c r="D50" s="1">
        <v>0</v>
      </c>
      <c r="E50" s="1"/>
    </row>
    <row r="51" spans="1:5" ht="15.75">
      <c r="A51" s="41" t="s">
        <v>120</v>
      </c>
      <c r="B51" s="42" t="s">
        <v>119</v>
      </c>
      <c r="C51" s="3">
        <f>C52+C57+C58+C59</f>
        <v>1103763.2</v>
      </c>
      <c r="D51" s="3">
        <f>D52+D57+D58+D59</f>
        <v>1002947.6</v>
      </c>
      <c r="E51" s="3">
        <f aca="true" t="shared" si="2" ref="E51:E57">D51/C51*100</f>
        <v>90.9</v>
      </c>
    </row>
    <row r="52" spans="1:5" ht="31.5">
      <c r="A52" s="40" t="s">
        <v>118</v>
      </c>
      <c r="B52" s="43" t="s">
        <v>117</v>
      </c>
      <c r="C52" s="1">
        <f>C53+C54+C55+C56</f>
        <v>1105350.8</v>
      </c>
      <c r="D52" s="1">
        <f>D53+D54+D55+D56</f>
        <v>1004519.9</v>
      </c>
      <c r="E52" s="1">
        <f t="shared" si="2"/>
        <v>90.9</v>
      </c>
    </row>
    <row r="53" spans="1:5" ht="31.5">
      <c r="A53" s="40" t="s">
        <v>116</v>
      </c>
      <c r="B53" s="43" t="s">
        <v>115</v>
      </c>
      <c r="C53" s="1">
        <v>45684.9</v>
      </c>
      <c r="D53" s="1">
        <v>42039</v>
      </c>
      <c r="E53" s="1">
        <f t="shared" si="2"/>
        <v>92</v>
      </c>
    </row>
    <row r="54" spans="1:5" ht="31.5">
      <c r="A54" s="40" t="s">
        <v>114</v>
      </c>
      <c r="B54" s="43" t="s">
        <v>113</v>
      </c>
      <c r="C54" s="1">
        <v>339136.7</v>
      </c>
      <c r="D54" s="1">
        <v>303787.6</v>
      </c>
      <c r="E54" s="1">
        <f t="shared" si="2"/>
        <v>89.6</v>
      </c>
    </row>
    <row r="55" spans="1:5" ht="31.5">
      <c r="A55" s="40" t="s">
        <v>112</v>
      </c>
      <c r="B55" s="43" t="s">
        <v>111</v>
      </c>
      <c r="C55" s="1">
        <v>654514</v>
      </c>
      <c r="D55" s="1">
        <v>598678</v>
      </c>
      <c r="E55" s="1">
        <f t="shared" si="2"/>
        <v>91.5</v>
      </c>
    </row>
    <row r="56" spans="1:5" ht="15.75">
      <c r="A56" s="40" t="s">
        <v>243</v>
      </c>
      <c r="B56" s="43" t="s">
        <v>109</v>
      </c>
      <c r="C56" s="1">
        <v>66015.2</v>
      </c>
      <c r="D56" s="1">
        <v>60015.3</v>
      </c>
      <c r="E56" s="1">
        <f t="shared" si="2"/>
        <v>90.9</v>
      </c>
    </row>
    <row r="57" spans="1:5" ht="15.75">
      <c r="A57" s="44" t="s">
        <v>108</v>
      </c>
      <c r="B57" s="45" t="s">
        <v>107</v>
      </c>
      <c r="C57" s="2">
        <v>185</v>
      </c>
      <c r="D57" s="2">
        <v>200.3</v>
      </c>
      <c r="E57" s="1">
        <f t="shared" si="2"/>
        <v>108.3</v>
      </c>
    </row>
    <row r="58" spans="1:5" ht="47.25">
      <c r="A58" s="41" t="s">
        <v>230</v>
      </c>
      <c r="B58" s="42" t="s">
        <v>208</v>
      </c>
      <c r="C58" s="3">
        <v>122</v>
      </c>
      <c r="D58" s="3">
        <v>122</v>
      </c>
      <c r="E58" s="3">
        <f>D58/C58*100</f>
        <v>100</v>
      </c>
    </row>
    <row r="59" spans="1:5" ht="31.5">
      <c r="A59" s="41" t="s">
        <v>106</v>
      </c>
      <c r="B59" s="42" t="s">
        <v>105</v>
      </c>
      <c r="C59" s="3">
        <v>-1894.6</v>
      </c>
      <c r="D59" s="3">
        <v>-1894.6</v>
      </c>
      <c r="E59" s="3">
        <f>D59/C59*100</f>
        <v>100</v>
      </c>
    </row>
    <row r="60" spans="1:5" ht="16.5" thickBot="1">
      <c r="A60" s="118" t="s">
        <v>104</v>
      </c>
      <c r="B60" s="119" t="s">
        <v>103</v>
      </c>
      <c r="C60" s="120">
        <f>C51+C7</f>
        <v>1502899.5</v>
      </c>
      <c r="D60" s="120">
        <f>D51+D7</f>
        <v>1375437.1</v>
      </c>
      <c r="E60" s="120">
        <f>D60/C60*100</f>
        <v>91.5</v>
      </c>
    </row>
    <row r="61" spans="1:5" ht="15.75">
      <c r="A61" s="25"/>
      <c r="B61" s="26"/>
      <c r="C61" s="112"/>
      <c r="D61" s="112"/>
      <c r="E61" s="113"/>
    </row>
    <row r="62" spans="1:5" ht="15.75">
      <c r="A62" s="27"/>
      <c r="B62" s="28" t="s">
        <v>102</v>
      </c>
      <c r="C62" s="66"/>
      <c r="D62" s="66"/>
      <c r="E62" s="79"/>
    </row>
    <row r="63" spans="1:5" ht="15.75">
      <c r="A63" s="22" t="s">
        <v>101</v>
      </c>
      <c r="B63" s="23" t="s">
        <v>100</v>
      </c>
      <c r="C63" s="49">
        <f>SUM(C64:C70)</f>
        <v>99380.8</v>
      </c>
      <c r="D63" s="49">
        <f>SUM(D64:D70)</f>
        <v>80105.8</v>
      </c>
      <c r="E63" s="80">
        <f aca="true" t="shared" si="3" ref="E63:E73">D63/C63*100</f>
        <v>80.6</v>
      </c>
    </row>
    <row r="64" spans="1:5" ht="31.5">
      <c r="A64" s="21" t="s">
        <v>99</v>
      </c>
      <c r="B64" s="24" t="s">
        <v>98</v>
      </c>
      <c r="C64" s="50">
        <v>1907.4</v>
      </c>
      <c r="D64" s="48">
        <v>1687.31</v>
      </c>
      <c r="E64" s="56">
        <f t="shared" si="3"/>
        <v>88.5</v>
      </c>
    </row>
    <row r="65" spans="1:5" ht="63">
      <c r="A65" s="21" t="s">
        <v>97</v>
      </c>
      <c r="B65" s="24" t="s">
        <v>96</v>
      </c>
      <c r="C65" s="50">
        <v>4889.8</v>
      </c>
      <c r="D65" s="48">
        <v>3866.65</v>
      </c>
      <c r="E65" s="56">
        <f t="shared" si="3"/>
        <v>79.1</v>
      </c>
    </row>
    <row r="66" spans="1:5" ht="47.25">
      <c r="A66" s="21" t="s">
        <v>95</v>
      </c>
      <c r="B66" s="24" t="s">
        <v>94</v>
      </c>
      <c r="C66" s="50">
        <v>33702.74</v>
      </c>
      <c r="D66" s="48">
        <v>28495.9</v>
      </c>
      <c r="E66" s="56">
        <f t="shared" si="3"/>
        <v>84.6</v>
      </c>
    </row>
    <row r="67" spans="1:5" ht="15.75">
      <c r="A67" s="21" t="s">
        <v>93</v>
      </c>
      <c r="B67" s="24" t="s">
        <v>92</v>
      </c>
      <c r="C67" s="50">
        <v>3.44</v>
      </c>
      <c r="D67" s="48">
        <v>0</v>
      </c>
      <c r="E67" s="56">
        <f t="shared" si="3"/>
        <v>0</v>
      </c>
    </row>
    <row r="68" spans="1:5" ht="47.25">
      <c r="A68" s="21" t="s">
        <v>91</v>
      </c>
      <c r="B68" s="24" t="s">
        <v>90</v>
      </c>
      <c r="C68" s="50">
        <v>9664.76</v>
      </c>
      <c r="D68" s="48">
        <v>8410.3</v>
      </c>
      <c r="E68" s="56">
        <f t="shared" si="3"/>
        <v>87</v>
      </c>
    </row>
    <row r="69" spans="1:5" ht="15.75">
      <c r="A69" s="21" t="s">
        <v>87</v>
      </c>
      <c r="B69" s="24" t="s">
        <v>86</v>
      </c>
      <c r="C69" s="50">
        <v>441.73</v>
      </c>
      <c r="D69" s="48">
        <v>0</v>
      </c>
      <c r="E69" s="56">
        <f t="shared" si="3"/>
        <v>0</v>
      </c>
    </row>
    <row r="70" spans="1:5" ht="15.75">
      <c r="A70" s="21" t="s">
        <v>85</v>
      </c>
      <c r="B70" s="24" t="s">
        <v>84</v>
      </c>
      <c r="C70" s="50">
        <v>48770.93</v>
      </c>
      <c r="D70" s="48">
        <v>37645.6</v>
      </c>
      <c r="E70" s="56">
        <f t="shared" si="3"/>
        <v>77.2</v>
      </c>
    </row>
    <row r="71" spans="1:5" ht="15.75">
      <c r="A71" s="22" t="s">
        <v>83</v>
      </c>
      <c r="B71" s="23" t="s">
        <v>82</v>
      </c>
      <c r="C71" s="49">
        <f>SUM(C72)</f>
        <v>1265.7</v>
      </c>
      <c r="D71" s="49">
        <f>SUM(D72)</f>
        <v>1265.7</v>
      </c>
      <c r="E71" s="80">
        <f t="shared" si="3"/>
        <v>100</v>
      </c>
    </row>
    <row r="72" spans="1:5" ht="15.75">
      <c r="A72" s="18" t="s">
        <v>81</v>
      </c>
      <c r="B72" s="19" t="s">
        <v>80</v>
      </c>
      <c r="C72" s="50">
        <v>1265.7</v>
      </c>
      <c r="D72" s="48">
        <v>1265.7</v>
      </c>
      <c r="E72" s="56">
        <f t="shared" si="3"/>
        <v>100</v>
      </c>
    </row>
    <row r="73" spans="1:5" ht="31.5">
      <c r="A73" s="22" t="s">
        <v>79</v>
      </c>
      <c r="B73" s="23" t="s">
        <v>78</v>
      </c>
      <c r="C73" s="49">
        <f>SUM(C74:C76)</f>
        <v>8378.5</v>
      </c>
      <c r="D73" s="49">
        <f>SUM(D74:D76)</f>
        <v>7548.3</v>
      </c>
      <c r="E73" s="80">
        <f t="shared" si="3"/>
        <v>90.1</v>
      </c>
    </row>
    <row r="74" spans="1:5" ht="15.75">
      <c r="A74" s="21" t="s">
        <v>77</v>
      </c>
      <c r="B74" s="24" t="s">
        <v>76</v>
      </c>
      <c r="C74" s="50"/>
      <c r="D74" s="48"/>
      <c r="E74" s="56"/>
    </row>
    <row r="75" spans="1:5" ht="47.25">
      <c r="A75" s="21" t="s">
        <v>75</v>
      </c>
      <c r="B75" s="24" t="s">
        <v>74</v>
      </c>
      <c r="C75" s="50">
        <v>3647.61</v>
      </c>
      <c r="D75" s="48">
        <v>2817.4</v>
      </c>
      <c r="E75" s="56">
        <f>D75/C75*100</f>
        <v>77.2</v>
      </c>
    </row>
    <row r="76" spans="1:5" ht="15.75">
      <c r="A76" s="21" t="s">
        <v>73</v>
      </c>
      <c r="B76" s="24" t="s">
        <v>72</v>
      </c>
      <c r="C76" s="50">
        <v>4730.9</v>
      </c>
      <c r="D76" s="48">
        <v>4730.9</v>
      </c>
      <c r="E76" s="56">
        <f>D76/C76*100</f>
        <v>100</v>
      </c>
    </row>
    <row r="77" spans="1:5" ht="15.75">
      <c r="A77" s="22" t="s">
        <v>71</v>
      </c>
      <c r="B77" s="23" t="s">
        <v>70</v>
      </c>
      <c r="C77" s="49">
        <f>SUM(C78:C84)</f>
        <v>262907.5</v>
      </c>
      <c r="D77" s="49">
        <f>SUM(D78:D84)</f>
        <v>235410.3</v>
      </c>
      <c r="E77" s="80">
        <f>D77/C77*100</f>
        <v>89.5</v>
      </c>
    </row>
    <row r="78" spans="1:5" ht="15.75">
      <c r="A78" s="21" t="s">
        <v>69</v>
      </c>
      <c r="B78" s="24" t="s">
        <v>68</v>
      </c>
      <c r="C78" s="50">
        <v>930.08</v>
      </c>
      <c r="D78" s="48">
        <v>840.56</v>
      </c>
      <c r="E78" s="56">
        <f>D78/C78*100</f>
        <v>90.4</v>
      </c>
    </row>
    <row r="79" spans="1:5" ht="15.75">
      <c r="A79" s="21" t="s">
        <v>67</v>
      </c>
      <c r="B79" s="24" t="s">
        <v>66</v>
      </c>
      <c r="C79" s="50"/>
      <c r="D79" s="48">
        <v>0</v>
      </c>
      <c r="E79" s="56"/>
    </row>
    <row r="80" spans="1:5" ht="15.75">
      <c r="A80" s="21" t="s">
        <v>65</v>
      </c>
      <c r="B80" s="24" t="s">
        <v>64</v>
      </c>
      <c r="C80" s="50">
        <v>224655.36</v>
      </c>
      <c r="D80" s="48">
        <v>206633.21</v>
      </c>
      <c r="E80" s="56">
        <f>D80/C80*100</f>
        <v>92</v>
      </c>
    </row>
    <row r="81" spans="1:5" ht="15.75">
      <c r="A81" s="21" t="s">
        <v>261</v>
      </c>
      <c r="B81" s="24" t="s">
        <v>262</v>
      </c>
      <c r="C81" s="50">
        <v>358.6</v>
      </c>
      <c r="D81" s="48">
        <v>31.48</v>
      </c>
      <c r="E81" s="56"/>
    </row>
    <row r="82" spans="1:5" ht="15.75">
      <c r="A82" s="21" t="s">
        <v>63</v>
      </c>
      <c r="B82" s="24" t="s">
        <v>62</v>
      </c>
      <c r="C82" s="50">
        <v>8835</v>
      </c>
      <c r="D82" s="48">
        <v>5356.54</v>
      </c>
      <c r="E82" s="56">
        <f aca="true" t="shared" si="4" ref="E82:E91">D82/C82*100</f>
        <v>60.6</v>
      </c>
    </row>
    <row r="83" spans="1:5" ht="15.75">
      <c r="A83" s="21" t="s">
        <v>254</v>
      </c>
      <c r="B83" s="24" t="s">
        <v>257</v>
      </c>
      <c r="C83" s="50">
        <v>200</v>
      </c>
      <c r="D83" s="48">
        <v>0</v>
      </c>
      <c r="E83" s="56">
        <f t="shared" si="4"/>
        <v>0</v>
      </c>
    </row>
    <row r="84" spans="1:5" ht="15.75">
      <c r="A84" s="21" t="s">
        <v>61</v>
      </c>
      <c r="B84" s="24" t="s">
        <v>51</v>
      </c>
      <c r="C84" s="50">
        <v>27928.5</v>
      </c>
      <c r="D84" s="48">
        <v>22548.5</v>
      </c>
      <c r="E84" s="56">
        <f t="shared" si="4"/>
        <v>80.7</v>
      </c>
    </row>
    <row r="85" spans="1:5" ht="15.75">
      <c r="A85" s="22" t="s">
        <v>60</v>
      </c>
      <c r="B85" s="23" t="s">
        <v>59</v>
      </c>
      <c r="C85" s="49">
        <f>SUM(C86:C89)</f>
        <v>223787.8</v>
      </c>
      <c r="D85" s="49">
        <f>SUM(D86:D89)</f>
        <v>159959.2</v>
      </c>
      <c r="E85" s="80">
        <f t="shared" si="4"/>
        <v>71.5</v>
      </c>
    </row>
    <row r="86" spans="1:5" ht="15.75">
      <c r="A86" s="21" t="s">
        <v>58</v>
      </c>
      <c r="B86" s="24" t="s">
        <v>57</v>
      </c>
      <c r="C86" s="48">
        <v>111279.53</v>
      </c>
      <c r="D86" s="48">
        <v>65975.5</v>
      </c>
      <c r="E86" s="56">
        <f t="shared" si="4"/>
        <v>59.3</v>
      </c>
    </row>
    <row r="87" spans="1:5" ht="15.75">
      <c r="A87" s="21" t="s">
        <v>56</v>
      </c>
      <c r="B87" s="24" t="s">
        <v>55</v>
      </c>
      <c r="C87" s="48">
        <v>112339.83</v>
      </c>
      <c r="D87" s="48">
        <v>93815.25</v>
      </c>
      <c r="E87" s="56">
        <f t="shared" si="4"/>
        <v>83.5</v>
      </c>
    </row>
    <row r="88" spans="1:5" ht="15.75">
      <c r="A88" s="21" t="s">
        <v>54</v>
      </c>
      <c r="B88" s="24" t="s">
        <v>53</v>
      </c>
      <c r="C88" s="48">
        <v>100</v>
      </c>
      <c r="D88" s="48">
        <v>100</v>
      </c>
      <c r="E88" s="56">
        <f t="shared" si="4"/>
        <v>100</v>
      </c>
    </row>
    <row r="89" spans="1:5" ht="31.5">
      <c r="A89" s="21" t="s">
        <v>52</v>
      </c>
      <c r="B89" s="24" t="s">
        <v>207</v>
      </c>
      <c r="C89" s="48">
        <v>68.42</v>
      </c>
      <c r="D89" s="48">
        <v>68.42</v>
      </c>
      <c r="E89" s="56">
        <f t="shared" si="4"/>
        <v>100</v>
      </c>
    </row>
    <row r="90" spans="1:5" ht="15.75">
      <c r="A90" s="22" t="s">
        <v>50</v>
      </c>
      <c r="B90" s="23" t="s">
        <v>49</v>
      </c>
      <c r="C90" s="51">
        <f>SUM(C91:C92)</f>
        <v>51</v>
      </c>
      <c r="D90" s="51">
        <f>SUM(D91:D92)</f>
        <v>51</v>
      </c>
      <c r="E90" s="81">
        <f t="shared" si="4"/>
        <v>100</v>
      </c>
    </row>
    <row r="91" spans="1:5" ht="15.75">
      <c r="A91" s="18" t="s">
        <v>259</v>
      </c>
      <c r="B91" s="19" t="s">
        <v>260</v>
      </c>
      <c r="C91" s="52">
        <v>36</v>
      </c>
      <c r="D91" s="53">
        <v>36</v>
      </c>
      <c r="E91" s="82">
        <f t="shared" si="4"/>
        <v>100</v>
      </c>
    </row>
    <row r="92" spans="1:5" ht="31.5">
      <c r="A92" s="18" t="s">
        <v>48</v>
      </c>
      <c r="B92" s="19" t="s">
        <v>47</v>
      </c>
      <c r="C92" s="52">
        <v>15</v>
      </c>
      <c r="D92" s="53">
        <v>15</v>
      </c>
      <c r="E92" s="82"/>
    </row>
    <row r="93" spans="1:5" ht="15.75">
      <c r="A93" s="22" t="s">
        <v>46</v>
      </c>
      <c r="B93" s="23" t="s">
        <v>45</v>
      </c>
      <c r="C93" s="49">
        <f>SUM(C94,C95,C96,C97,C98)</f>
        <v>855030.5</v>
      </c>
      <c r="D93" s="49">
        <f>SUM(D94:D98)</f>
        <v>720920.6</v>
      </c>
      <c r="E93" s="80">
        <f aca="true" t="shared" si="5" ref="E93:E112">D93/C93*100</f>
        <v>84.3</v>
      </c>
    </row>
    <row r="94" spans="1:5" ht="15.75">
      <c r="A94" s="21" t="s">
        <v>44</v>
      </c>
      <c r="B94" s="24" t="s">
        <v>43</v>
      </c>
      <c r="C94" s="50">
        <v>347428.77</v>
      </c>
      <c r="D94" s="48">
        <v>289072</v>
      </c>
      <c r="E94" s="56">
        <f t="shared" si="5"/>
        <v>83.2</v>
      </c>
    </row>
    <row r="95" spans="1:5" ht="15.75">
      <c r="A95" s="21" t="s">
        <v>42</v>
      </c>
      <c r="B95" s="24" t="s">
        <v>41</v>
      </c>
      <c r="C95" s="50">
        <v>452430.06</v>
      </c>
      <c r="D95" s="48">
        <v>385625.25</v>
      </c>
      <c r="E95" s="56">
        <f t="shared" si="5"/>
        <v>85.2</v>
      </c>
    </row>
    <row r="96" spans="1:5" ht="31.5">
      <c r="A96" s="21" t="s">
        <v>40</v>
      </c>
      <c r="B96" s="24" t="s">
        <v>39</v>
      </c>
      <c r="C96" s="50">
        <v>300</v>
      </c>
      <c r="D96" s="48">
        <v>99.76</v>
      </c>
      <c r="E96" s="56">
        <f t="shared" si="5"/>
        <v>33.3</v>
      </c>
    </row>
    <row r="97" spans="1:5" ht="15.75">
      <c r="A97" s="21" t="s">
        <v>38</v>
      </c>
      <c r="B97" s="24" t="s">
        <v>37</v>
      </c>
      <c r="C97" s="54">
        <v>10874.08</v>
      </c>
      <c r="D97" s="54">
        <v>9933.7</v>
      </c>
      <c r="E97" s="56">
        <f t="shared" si="5"/>
        <v>91.4</v>
      </c>
    </row>
    <row r="98" spans="1:5" ht="15.75">
      <c r="A98" s="21" t="s">
        <v>36</v>
      </c>
      <c r="B98" s="24" t="s">
        <v>35</v>
      </c>
      <c r="C98" s="50">
        <v>43997.59</v>
      </c>
      <c r="D98" s="48">
        <v>36189.9</v>
      </c>
      <c r="E98" s="56">
        <f t="shared" si="5"/>
        <v>82.3</v>
      </c>
    </row>
    <row r="99" spans="1:5" ht="15.75">
      <c r="A99" s="22" t="s">
        <v>34</v>
      </c>
      <c r="B99" s="23" t="s">
        <v>33</v>
      </c>
      <c r="C99" s="49">
        <f>SUM(C100:C101)</f>
        <v>78636.5</v>
      </c>
      <c r="D99" s="49">
        <f>SUM(D100:D101)</f>
        <v>68959.4</v>
      </c>
      <c r="E99" s="80">
        <f t="shared" si="5"/>
        <v>87.7</v>
      </c>
    </row>
    <row r="100" spans="1:5" ht="15.75">
      <c r="A100" s="21" t="s">
        <v>32</v>
      </c>
      <c r="B100" s="24" t="s">
        <v>31</v>
      </c>
      <c r="C100" s="50">
        <v>73485</v>
      </c>
      <c r="D100" s="48">
        <v>64327.29</v>
      </c>
      <c r="E100" s="56">
        <f t="shared" si="5"/>
        <v>87.5</v>
      </c>
    </row>
    <row r="101" spans="1:5" ht="31.5">
      <c r="A101" s="21" t="s">
        <v>30</v>
      </c>
      <c r="B101" s="24" t="s">
        <v>29</v>
      </c>
      <c r="C101" s="50">
        <v>5151.53</v>
      </c>
      <c r="D101" s="48">
        <v>4632.07</v>
      </c>
      <c r="E101" s="56">
        <f t="shared" si="5"/>
        <v>89.9</v>
      </c>
    </row>
    <row r="102" spans="1:5" ht="15.75">
      <c r="A102" s="22" t="s">
        <v>28</v>
      </c>
      <c r="B102" s="23" t="s">
        <v>27</v>
      </c>
      <c r="C102" s="49">
        <f>SUM(C103:C106)</f>
        <v>29593.6</v>
      </c>
      <c r="D102" s="49">
        <f>SUM(D103:D106)</f>
        <v>23226</v>
      </c>
      <c r="E102" s="80">
        <f t="shared" si="5"/>
        <v>78.5</v>
      </c>
    </row>
    <row r="103" spans="1:5" ht="15.75">
      <c r="A103" s="21" t="s">
        <v>249</v>
      </c>
      <c r="B103" s="24" t="s">
        <v>250</v>
      </c>
      <c r="C103" s="50">
        <v>4328.8</v>
      </c>
      <c r="D103" s="48">
        <v>3820.5</v>
      </c>
      <c r="E103" s="56">
        <f t="shared" si="5"/>
        <v>88.3</v>
      </c>
    </row>
    <row r="104" spans="1:5" ht="15.75">
      <c r="A104" s="21" t="s">
        <v>26</v>
      </c>
      <c r="B104" s="24" t="s">
        <v>25</v>
      </c>
      <c r="C104" s="50">
        <v>8002.5</v>
      </c>
      <c r="D104" s="48">
        <v>5784.58</v>
      </c>
      <c r="E104" s="56">
        <f t="shared" si="5"/>
        <v>72.3</v>
      </c>
    </row>
    <row r="105" spans="1:5" ht="15.75">
      <c r="A105" s="21" t="s">
        <v>24</v>
      </c>
      <c r="B105" s="24" t="s">
        <v>23</v>
      </c>
      <c r="C105" s="50">
        <v>15466.79</v>
      </c>
      <c r="D105" s="48">
        <v>12418.38</v>
      </c>
      <c r="E105" s="56">
        <f t="shared" si="5"/>
        <v>80.3</v>
      </c>
    </row>
    <row r="106" spans="1:5" ht="15.75">
      <c r="A106" s="29" t="s">
        <v>22</v>
      </c>
      <c r="B106" s="30" t="s">
        <v>21</v>
      </c>
      <c r="C106" s="55">
        <v>1795.49</v>
      </c>
      <c r="D106" s="56">
        <v>1202.55</v>
      </c>
      <c r="E106" s="56">
        <f t="shared" si="5"/>
        <v>67</v>
      </c>
    </row>
    <row r="107" spans="1:5" ht="15.75">
      <c r="A107" s="22" t="s">
        <v>20</v>
      </c>
      <c r="B107" s="23" t="s">
        <v>19</v>
      </c>
      <c r="C107" s="49">
        <f>SUM(C108)</f>
        <v>42756.1</v>
      </c>
      <c r="D107" s="49">
        <f>SUM(D108)</f>
        <v>39964.4</v>
      </c>
      <c r="E107" s="80">
        <f t="shared" si="5"/>
        <v>93.5</v>
      </c>
    </row>
    <row r="108" spans="1:5" ht="15.75">
      <c r="A108" s="18" t="s">
        <v>18</v>
      </c>
      <c r="B108" s="19" t="s">
        <v>17</v>
      </c>
      <c r="C108" s="50">
        <v>42756.1</v>
      </c>
      <c r="D108" s="48">
        <v>39964.4</v>
      </c>
      <c r="E108" s="56">
        <f t="shared" si="5"/>
        <v>93.5</v>
      </c>
    </row>
    <row r="109" spans="1:5" ht="15.75">
      <c r="A109" s="22" t="s">
        <v>16</v>
      </c>
      <c r="B109" s="23" t="s">
        <v>15</v>
      </c>
      <c r="C109" s="49">
        <f>SUM(C110:C112)</f>
        <v>4250</v>
      </c>
      <c r="D109" s="49">
        <f>SUM(D110:D112)</f>
        <v>3403.1</v>
      </c>
      <c r="E109" s="80">
        <f t="shared" si="5"/>
        <v>80.1</v>
      </c>
    </row>
    <row r="110" spans="1:5" ht="15.75">
      <c r="A110" s="18" t="s">
        <v>255</v>
      </c>
      <c r="B110" s="19" t="s">
        <v>256</v>
      </c>
      <c r="C110" s="50">
        <v>2460</v>
      </c>
      <c r="D110" s="48">
        <v>2080</v>
      </c>
      <c r="E110" s="56">
        <f t="shared" si="5"/>
        <v>84.6</v>
      </c>
    </row>
    <row r="111" spans="1:5" ht="15.75">
      <c r="A111" s="18" t="s">
        <v>14</v>
      </c>
      <c r="B111" s="19" t="s">
        <v>13</v>
      </c>
      <c r="C111" s="50">
        <v>1555</v>
      </c>
      <c r="D111" s="48">
        <v>1088.1</v>
      </c>
      <c r="E111" s="56">
        <f t="shared" si="5"/>
        <v>70</v>
      </c>
    </row>
    <row r="112" spans="1:5" ht="31.5">
      <c r="A112" s="18" t="s">
        <v>12</v>
      </c>
      <c r="B112" s="19" t="s">
        <v>11</v>
      </c>
      <c r="C112" s="50">
        <v>235</v>
      </c>
      <c r="D112" s="48">
        <v>235</v>
      </c>
      <c r="E112" s="56">
        <f t="shared" si="5"/>
        <v>100</v>
      </c>
    </row>
    <row r="113" spans="1:5" ht="31.5">
      <c r="A113" s="22" t="s">
        <v>10</v>
      </c>
      <c r="B113" s="23" t="s">
        <v>9</v>
      </c>
      <c r="C113" s="49">
        <f>SUM(C114)</f>
        <v>0</v>
      </c>
      <c r="D113" s="49">
        <f>SUM(D114)</f>
        <v>0</v>
      </c>
      <c r="E113" s="80"/>
    </row>
    <row r="114" spans="1:5" ht="31.5">
      <c r="A114" s="18" t="s">
        <v>8</v>
      </c>
      <c r="B114" s="19" t="s">
        <v>7</v>
      </c>
      <c r="C114" s="50">
        <v>0</v>
      </c>
      <c r="D114" s="48">
        <v>0</v>
      </c>
      <c r="E114" s="56"/>
    </row>
    <row r="115" spans="1:5" ht="47.25">
      <c r="A115" s="22" t="s">
        <v>206</v>
      </c>
      <c r="B115" s="23" t="s">
        <v>205</v>
      </c>
      <c r="C115" s="49">
        <f>SUM(C116:C117)</f>
        <v>42408.6</v>
      </c>
      <c r="D115" s="49">
        <f>SUM(D116:D117)</f>
        <v>32452.3</v>
      </c>
      <c r="E115" s="80">
        <f>D115/C115*100</f>
        <v>76.5</v>
      </c>
    </row>
    <row r="116" spans="1:5" ht="47.25">
      <c r="A116" s="18" t="s">
        <v>204</v>
      </c>
      <c r="B116" s="19" t="s">
        <v>203</v>
      </c>
      <c r="C116" s="50">
        <v>10963.6</v>
      </c>
      <c r="D116" s="48">
        <v>9476.58</v>
      </c>
      <c r="E116" s="56">
        <f>D116/C116*100</f>
        <v>86.4</v>
      </c>
    </row>
    <row r="117" spans="1:5" ht="16.5" thickBot="1">
      <c r="A117" s="64" t="s">
        <v>202</v>
      </c>
      <c r="B117" s="65" t="s">
        <v>201</v>
      </c>
      <c r="C117" s="55">
        <v>31444.97</v>
      </c>
      <c r="D117" s="56">
        <v>22975.68</v>
      </c>
      <c r="E117" s="56">
        <f>D117/C117*100</f>
        <v>73.1</v>
      </c>
    </row>
    <row r="118" spans="1:5" ht="16.5" thickBot="1">
      <c r="A118" s="31" t="s">
        <v>6</v>
      </c>
      <c r="B118" s="32" t="s">
        <v>5</v>
      </c>
      <c r="C118" s="57">
        <f>C63+C71+C73+C77+C85+C90+C93+C99+C102+C107+C109+C113+C115</f>
        <v>1648446.6</v>
      </c>
      <c r="D118" s="57">
        <f>D63+D71+D73+D77+D85+D90+D93+D99+D102+D107+D109+D113+D115</f>
        <v>1373266.1</v>
      </c>
      <c r="E118" s="83">
        <f>D118/C118*100</f>
        <v>83.3</v>
      </c>
    </row>
    <row r="119" spans="1:5" ht="48" thickBot="1">
      <c r="A119" s="33" t="s">
        <v>4</v>
      </c>
      <c r="B119" s="34" t="s">
        <v>3</v>
      </c>
      <c r="C119" s="58">
        <f>SUM(C60-C118)</f>
        <v>-145547.1</v>
      </c>
      <c r="D119" s="58">
        <f>SUM(D60-D118)</f>
        <v>2171</v>
      </c>
      <c r="E119" s="58"/>
    </row>
    <row r="120" spans="3:5" ht="15.75">
      <c r="C120" s="59"/>
      <c r="D120" s="59"/>
      <c r="E120" s="59"/>
    </row>
    <row r="122" spans="1:5" ht="18.75">
      <c r="A122" s="35" t="s">
        <v>1</v>
      </c>
      <c r="B122" s="35"/>
      <c r="C122" s="63"/>
      <c r="D122" s="35"/>
      <c r="E122" s="62" t="s">
        <v>0</v>
      </c>
    </row>
    <row r="127" spans="3:4" ht="15.75">
      <c r="C127" s="121">
        <v>-145547.14</v>
      </c>
      <c r="D127" s="121">
        <v>2171.03</v>
      </c>
    </row>
  </sheetData>
  <sheetProtection insertRows="0"/>
  <autoFilter ref="A5:E119"/>
  <mergeCells count="2">
    <mergeCell ref="A1:E1"/>
    <mergeCell ref="A2:E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2016-02-26T06:35:45Z</cp:lastPrinted>
  <dcterms:created xsi:type="dcterms:W3CDTF">2002-10-29T08:22:06Z</dcterms:created>
  <dcterms:modified xsi:type="dcterms:W3CDTF">2016-03-24T09:57:14Z</dcterms:modified>
  <cp:category/>
  <cp:version/>
  <cp:contentType/>
  <cp:contentStatus/>
</cp:coreProperties>
</file>