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0" windowWidth="14400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'КБ'!$A$5:$G$119</definedName>
    <definedName name="_xlnm._FilterDatabase" localSheetId="1" hidden="1">'РБ'!$A$5:$G$117</definedName>
    <definedName name="_xlnm.Print_Titles" localSheetId="0">'КБ'!$4:$4</definedName>
    <definedName name="_xlnm.Print_Titles" localSheetId="1">'РБ'!$4:$4</definedName>
    <definedName name="_xlnm.Print_Area" localSheetId="0">'КБ'!$A$1:$G$122</definedName>
    <definedName name="_xlnm.Print_Area" localSheetId="1">'РБ'!$A$1:$G$120</definedName>
  </definedNames>
  <calcPr fullCalcOnLoad="1" fullPrecision="0"/>
</workbook>
</file>

<file path=xl/sharedStrings.xml><?xml version="1.0" encoding="utf-8"?>
<sst xmlns="http://schemas.openxmlformats.org/spreadsheetml/2006/main" count="466" uniqueCount="269">
  <si>
    <t>Солуянова С.А.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</si>
  <si>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</si>
  <si>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</si>
  <si>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</si>
  <si>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</si>
  <si>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</si>
  <si>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</si>
  <si>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</si>
  <si>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</si>
  <si>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</si>
  <si>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</si>
  <si>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</si>
  <si>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</si>
  <si>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</si>
  <si>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</si>
  <si>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</si>
  <si>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</si>
  <si>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</si>
  <si>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</si>
  <si>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</si>
  <si>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</si>
  <si>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</si>
  <si>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</si>
  <si>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</si>
  <si>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</si>
  <si>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</si>
  <si>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</si>
  <si>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</si>
  <si>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</si>
  <si>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</si>
  <si>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</si>
  <si>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</si>
  <si>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</si>
  <si>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</si>
  <si>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</si>
  <si>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</si>
  <si>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</si>
  <si>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</si>
  <si>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</si>
  <si>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</si>
  <si>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</si>
  <si>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</si>
  <si>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</si>
  <si>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</si>
  <si>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</si>
  <si>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</si>
  <si>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</si>
  <si>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</si>
  <si>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</si>
  <si>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</si>
  <si>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</si>
  <si>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</si>
  <si>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</si>
  <si>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</si>
  <si>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</si>
  <si>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</si>
  <si>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</si>
  <si>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</si>
  <si>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</si>
  <si>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</si>
  <si>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</si>
  <si>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</si>
  <si>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</si>
  <si>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</si>
  <si>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</si>
  <si>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</si>
  <si>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</si>
  <si>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</si>
  <si>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</si>
  <si>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</si>
  <si>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</si>
  <si>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</si>
  <si>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</si>
  <si>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</si>
  <si>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</si>
  <si>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</si>
  <si>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</si>
  <si>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</si>
  <si>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</si>
  <si>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</si>
  <si>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</si>
  <si>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</si>
  <si>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</si>
  <si>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</si>
  <si>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</si>
  <si>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</si>
  <si>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</si>
  <si>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</si>
  <si>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</si>
  <si>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</si>
  <si>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</si>
  <si>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</si>
  <si>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</si>
  <si>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</si>
  <si>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</si>
  <si>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</si>
  <si>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</si>
  <si>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</si>
  <si>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</si>
  <si>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</si>
  <si>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</si>
  <si>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</si>
  <si>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</si>
  <si>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</si>
  <si>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</si>
  <si>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</si>
  <si>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</si>
  <si>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</si>
  <si>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</si>
  <si>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</si>
  <si>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</si>
  <si>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</si>
  <si>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</si>
  <si>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</si>
  <si>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</si>
  <si>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</si>
  <si>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</si>
  <si>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</si>
  <si>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</si>
  <si>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</si>
  <si>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</si>
  <si>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</si>
  <si>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</si>
  <si>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</si>
  <si>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</si>
  <si>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</si>
  <si>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</si>
  <si>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</si>
  <si>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</si>
  <si>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</si>
  <si>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</si>
  <si>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</si>
  <si>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</si>
  <si>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</si>
  <si>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</si>
  <si>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</si>
  <si>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</si>
  <si>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</si>
  <si>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</si>
  <si>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</si>
  <si>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</si>
  <si>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</si>
  <si>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</si>
  <si>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</si>
  <si>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</si>
  <si>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</si>
  <si>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</si>
  <si>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</si>
  <si>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</si>
  <si>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</si>
  <si>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</si>
  <si>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</si>
  <si>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</si>
  <si>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</si>
  <si>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</si>
  <si>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</si>
  <si>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</si>
  <si>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</si>
  <si>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</si>
  <si>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</si>
  <si>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</si>
  <si>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</si>
  <si>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</si>
  <si>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</si>
  <si>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</si>
  <si>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</si>
  <si>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</si>
  <si>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</si>
  <si>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</si>
  <si>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</si>
  <si>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</si>
  <si>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</si>
  <si>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</si>
  <si>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</si>
  <si>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</si>
  <si>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</si>
  <si>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</si>
  <si>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</si>
  <si>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</si>
  <si>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</si>
  <si>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</si>
  <si>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</si>
  <si>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</si>
  <si>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</si>
  <si>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</si>
  <si>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</si>
  <si>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</si>
  <si>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</si>
  <si>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</si>
  <si>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</si>
  <si>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</si>
  <si>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</si>
  <si>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</si>
  <si>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</si>
  <si>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</si>
  <si>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</si>
  <si>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</si>
  <si>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</si>
  <si>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</si>
  <si>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</si>
  <si>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</si>
  <si>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</si>
  <si>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</si>
  <si>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</si>
  <si>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</si>
  <si>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</si>
  <si>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</si>
  <si>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</si>
  <si>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</si>
  <si>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</si>
  <si>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</si>
  <si>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</si>
  <si>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</si>
  <si>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</si>
  <si>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</si>
  <si>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</si>
  <si>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</si>
  <si>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</si>
  <si>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</si>
  <si>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</si>
  <si>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</si>
  <si>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</si>
  <si>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</si>
  <si>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</si>
  <si>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</si>
  <si>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</si>
  <si>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</si>
  <si>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</si>
  <si>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</si>
  <si>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</si>
  <si>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</si>
  <si>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</si>
  <si>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</si>
  <si>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</si>
  <si>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</si>
  <si>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</si>
  <si>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</si>
  <si>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</si>
  <si>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</si>
  <si>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</si>
  <si>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</si>
  <si>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</si>
  <si>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</si>
  <si>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</si>
  <si>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</si>
  <si>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</si>
  <si>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</si>
  <si>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</si>
  <si>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</si>
  <si>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</si>
  <si>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</si>
  <si>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</si>
  <si>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</si>
  <si>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</si>
  <si>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</si>
  <si>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</si>
  <si>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</si>
  <si>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</si>
  <si>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</si>
  <si>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</si>
  <si>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</si>
  <si>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4</t>
  </si>
  <si>
    <t>000 1 16 23000 00 0000 140</t>
  </si>
  <si>
    <t>Доходы от возмещения ущерба при возникновении страховых случаев</t>
  </si>
  <si>
    <t>Зам.главы администрации - начальник финансового управления</t>
  </si>
  <si>
    <t>на 01.08.2015г.</t>
  </si>
  <si>
    <t>Назначено на 9 мес.</t>
  </si>
  <si>
    <t>% исполнения к   назначениям  9 мес.</t>
  </si>
  <si>
    <t>Назначено 9 мес.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</si>
</sst>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78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4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78" applyNumberFormat="1" applyFont="1" applyFill="1" applyBorder="1" applyAlignment="1" applyProtection="1">
      <alignment horizontal="center" vertical="center" wrapText="1"/>
      <protection/>
    </xf>
    <xf numFmtId="172" fontId="10" fillId="33" borderId="23" xfId="78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172" fontId="2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showZeros="0" view="pageBreakPreview" zoomScale="80" zoomScaleNormal="90" zoomScaleSheetLayoutView="80" zoomScalePageLayoutView="0" workbookViewId="0" topLeftCell="A1">
      <pane ySplit="5" topLeftCell="A6" activePane="bottomLeft" state="frozen"/>
      <selection pane="topLeft" activeCell="C117" sqref="C117"/>
      <selection pane="bottomLeft" activeCell="F18" sqref="F18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6" width="14.125" style="4" customWidth="1"/>
    <col min="7" max="7" width="16.625" style="4" customWidth="1"/>
    <col min="8" max="16384" width="9.125" style="4" customWidth="1"/>
  </cols>
  <sheetData>
    <row r="1" spans="1:7" ht="20.25" customHeight="1">
      <c r="A1" s="124" t="s">
        <v>219</v>
      </c>
      <c r="B1" s="124"/>
      <c r="C1" s="124"/>
      <c r="D1" s="124"/>
      <c r="E1" s="124"/>
      <c r="F1" s="124"/>
      <c r="G1" s="124"/>
    </row>
    <row r="2" spans="1:7" ht="18.75">
      <c r="A2" s="123" t="s">
        <v>265</v>
      </c>
      <c r="B2" s="123"/>
      <c r="C2" s="123"/>
      <c r="D2" s="123"/>
      <c r="E2" s="123"/>
      <c r="F2" s="123"/>
      <c r="G2" s="123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9" t="s">
        <v>197</v>
      </c>
      <c r="B4" s="10" t="s">
        <v>196</v>
      </c>
      <c r="C4" s="11" t="s">
        <v>217</v>
      </c>
      <c r="D4" s="11" t="s">
        <v>266</v>
      </c>
      <c r="E4" s="12" t="s">
        <v>195</v>
      </c>
      <c r="F4" s="13" t="s">
        <v>194</v>
      </c>
      <c r="G4" s="13" t="s">
        <v>267</v>
      </c>
    </row>
    <row r="5" spans="1:7" ht="16.5" thickBot="1">
      <c r="A5" s="14">
        <v>1</v>
      </c>
      <c r="B5" s="15">
        <v>2</v>
      </c>
      <c r="C5" s="16" t="s">
        <v>1</v>
      </c>
      <c r="D5" s="16" t="s">
        <v>261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193</v>
      </c>
      <c r="C6" s="70"/>
      <c r="D6" s="70"/>
      <c r="E6" s="71"/>
      <c r="F6" s="71"/>
      <c r="G6" s="71"/>
    </row>
    <row r="7" spans="1:7" ht="16.5" thickBot="1">
      <c r="A7" s="37" t="s">
        <v>192</v>
      </c>
      <c r="B7" s="38" t="s">
        <v>191</v>
      </c>
      <c r="C7" s="60">
        <f>C8+C24</f>
        <v>581332.8</v>
      </c>
      <c r="D7" s="60">
        <f>D8+D24</f>
        <v>425931.8</v>
      </c>
      <c r="E7" s="60">
        <f>E8+E24</f>
        <v>325730.6</v>
      </c>
      <c r="F7" s="60">
        <f aca="true" t="shared" si="0" ref="F7:F38">IF(C7&gt;0,E7/C7*100,0)</f>
        <v>56</v>
      </c>
      <c r="G7" s="60">
        <f aca="true" t="shared" si="1" ref="G7:G38">IF(D7&gt;0,E7/D7*100,0)</f>
        <v>76.5</v>
      </c>
    </row>
    <row r="8" spans="1:7" ht="16.5" thickBot="1">
      <c r="A8" s="72"/>
      <c r="B8" s="89" t="s">
        <v>190</v>
      </c>
      <c r="C8" s="84">
        <f>C9+C12+C16+C19+C23+C11</f>
        <v>484218.4</v>
      </c>
      <c r="D8" s="84">
        <f>D9+D12+D16+D19+D23+D11</f>
        <v>344784.6</v>
      </c>
      <c r="E8" s="84">
        <f>E9+E12+E16+E19+E23+E11</f>
        <v>248244.4</v>
      </c>
      <c r="F8" s="84">
        <f t="shared" si="0"/>
        <v>51.3</v>
      </c>
      <c r="G8" s="84">
        <f t="shared" si="1"/>
        <v>72</v>
      </c>
    </row>
    <row r="9" spans="1:7" ht="15.75">
      <c r="A9" s="90" t="s">
        <v>189</v>
      </c>
      <c r="B9" s="93" t="s">
        <v>188</v>
      </c>
      <c r="C9" s="94">
        <f>C10</f>
        <v>325388.7</v>
      </c>
      <c r="D9" s="94">
        <f>D10</f>
        <v>223445</v>
      </c>
      <c r="E9" s="94">
        <f>E10</f>
        <v>176973.2</v>
      </c>
      <c r="F9" s="94">
        <f t="shared" si="0"/>
        <v>54.4</v>
      </c>
      <c r="G9" s="94">
        <f t="shared" si="1"/>
        <v>79.2</v>
      </c>
    </row>
    <row r="10" spans="1:7" s="20" customFormat="1" ht="15.75">
      <c r="A10" s="91" t="s">
        <v>187</v>
      </c>
      <c r="B10" s="95" t="s">
        <v>186</v>
      </c>
      <c r="C10" s="73">
        <v>325388.7</v>
      </c>
      <c r="D10" s="73">
        <v>223445</v>
      </c>
      <c r="E10" s="73">
        <v>176973.2</v>
      </c>
      <c r="F10" s="1">
        <f t="shared" si="0"/>
        <v>54.4</v>
      </c>
      <c r="G10" s="1">
        <f t="shared" si="1"/>
        <v>79.2</v>
      </c>
    </row>
    <row r="11" spans="1:7" s="20" customFormat="1" ht="15.75">
      <c r="A11" s="92" t="s">
        <v>247</v>
      </c>
      <c r="B11" s="96" t="s">
        <v>245</v>
      </c>
      <c r="C11" s="74">
        <v>17561.6</v>
      </c>
      <c r="D11" s="74">
        <v>14322.7</v>
      </c>
      <c r="E11" s="74">
        <v>11694.1</v>
      </c>
      <c r="F11" s="2">
        <f t="shared" si="0"/>
        <v>66.6</v>
      </c>
      <c r="G11" s="2">
        <f t="shared" si="1"/>
        <v>81.6</v>
      </c>
    </row>
    <row r="12" spans="1:7" s="20" customFormat="1" ht="15.75">
      <c r="A12" s="92" t="s">
        <v>185</v>
      </c>
      <c r="B12" s="96" t="s">
        <v>184</v>
      </c>
      <c r="C12" s="74">
        <f>SUM(C13:C14)+C15</f>
        <v>25536</v>
      </c>
      <c r="D12" s="74">
        <f>SUM(D13:D14)+D15</f>
        <v>19009.5</v>
      </c>
      <c r="E12" s="74">
        <f>E13+E14+E15</f>
        <v>18419.8</v>
      </c>
      <c r="F12" s="2">
        <f t="shared" si="0"/>
        <v>72.1</v>
      </c>
      <c r="G12" s="2">
        <f t="shared" si="1"/>
        <v>96.9</v>
      </c>
    </row>
    <row r="13" spans="1:7" s="20" customFormat="1" ht="31.5">
      <c r="A13" s="91" t="s">
        <v>231</v>
      </c>
      <c r="B13" s="95" t="s">
        <v>182</v>
      </c>
      <c r="C13" s="73">
        <v>23620.6</v>
      </c>
      <c r="D13" s="73">
        <v>17400</v>
      </c>
      <c r="E13" s="73">
        <v>17209.1</v>
      </c>
      <c r="F13" s="1">
        <f t="shared" si="0"/>
        <v>72.9</v>
      </c>
      <c r="G13" s="1">
        <f t="shared" si="1"/>
        <v>98.9</v>
      </c>
    </row>
    <row r="14" spans="1:7" s="20" customFormat="1" ht="15.75">
      <c r="A14" s="91" t="s">
        <v>232</v>
      </c>
      <c r="B14" s="95" t="s">
        <v>180</v>
      </c>
      <c r="C14" s="73">
        <v>691.5</v>
      </c>
      <c r="D14" s="73">
        <v>691.5</v>
      </c>
      <c r="E14" s="73">
        <v>836</v>
      </c>
      <c r="F14" s="1">
        <f t="shared" si="0"/>
        <v>120.9</v>
      </c>
      <c r="G14" s="1">
        <f t="shared" si="1"/>
        <v>120.9</v>
      </c>
    </row>
    <row r="15" spans="1:7" s="20" customFormat="1" ht="31.5">
      <c r="A15" s="91" t="s">
        <v>233</v>
      </c>
      <c r="B15" s="95" t="s">
        <v>234</v>
      </c>
      <c r="C15" s="73">
        <v>1223.9</v>
      </c>
      <c r="D15" s="73">
        <v>918</v>
      </c>
      <c r="E15" s="73">
        <v>374.7</v>
      </c>
      <c r="F15" s="1">
        <f t="shared" si="0"/>
        <v>30.6</v>
      </c>
      <c r="G15" s="1">
        <f t="shared" si="1"/>
        <v>40.8</v>
      </c>
    </row>
    <row r="16" spans="1:7" s="20" customFormat="1" ht="15.75">
      <c r="A16" s="92" t="s">
        <v>179</v>
      </c>
      <c r="B16" s="96" t="s">
        <v>178</v>
      </c>
      <c r="C16" s="74">
        <f>SUM(C17:C18)</f>
        <v>109680.3</v>
      </c>
      <c r="D16" s="74">
        <f>SUM(D17:D18)</f>
        <v>84094.5</v>
      </c>
      <c r="E16" s="74">
        <f>E17+E18</f>
        <v>37130.6</v>
      </c>
      <c r="F16" s="2">
        <f t="shared" si="0"/>
        <v>33.9</v>
      </c>
      <c r="G16" s="2">
        <f t="shared" si="1"/>
        <v>44.2</v>
      </c>
    </row>
    <row r="17" spans="1:7" s="20" customFormat="1" ht="15.75">
      <c r="A17" s="91" t="s">
        <v>177</v>
      </c>
      <c r="B17" s="95" t="s">
        <v>176</v>
      </c>
      <c r="C17" s="73">
        <v>15030</v>
      </c>
      <c r="D17" s="73">
        <v>9446.4</v>
      </c>
      <c r="E17" s="73">
        <v>6651.2</v>
      </c>
      <c r="F17" s="1">
        <f t="shared" si="0"/>
        <v>44.3</v>
      </c>
      <c r="G17" s="1">
        <f t="shared" si="1"/>
        <v>70.4</v>
      </c>
    </row>
    <row r="18" spans="1:7" s="20" customFormat="1" ht="15.75">
      <c r="A18" s="91" t="s">
        <v>175</v>
      </c>
      <c r="B18" s="95" t="s">
        <v>174</v>
      </c>
      <c r="C18" s="73">
        <v>94650.3</v>
      </c>
      <c r="D18" s="73">
        <v>74648.1</v>
      </c>
      <c r="E18" s="73">
        <v>30479.4</v>
      </c>
      <c r="F18" s="1">
        <f t="shared" si="0"/>
        <v>32.2</v>
      </c>
      <c r="G18" s="1">
        <f t="shared" si="1"/>
        <v>40.8</v>
      </c>
    </row>
    <row r="19" spans="1:7" s="20" customFormat="1" ht="15.75">
      <c r="A19" s="92" t="s">
        <v>173</v>
      </c>
      <c r="B19" s="96" t="s">
        <v>172</v>
      </c>
      <c r="C19" s="74">
        <f>SUM(C20:C22)</f>
        <v>6051.8</v>
      </c>
      <c r="D19" s="74">
        <f>SUM(D20:D22)</f>
        <v>3912.9</v>
      </c>
      <c r="E19" s="74">
        <f>E20+E21+E22</f>
        <v>4026.3</v>
      </c>
      <c r="F19" s="2">
        <f t="shared" si="0"/>
        <v>66.5</v>
      </c>
      <c r="G19" s="2">
        <f t="shared" si="1"/>
        <v>102.9</v>
      </c>
    </row>
    <row r="20" spans="1:7" s="20" customFormat="1" ht="47.25">
      <c r="A20" s="91" t="s">
        <v>171</v>
      </c>
      <c r="B20" s="95" t="s">
        <v>170</v>
      </c>
      <c r="C20" s="73">
        <v>5883.4</v>
      </c>
      <c r="D20" s="73">
        <v>3830</v>
      </c>
      <c r="E20" s="73">
        <v>3780</v>
      </c>
      <c r="F20" s="1">
        <f t="shared" si="0"/>
        <v>64.2</v>
      </c>
      <c r="G20" s="1">
        <f t="shared" si="1"/>
        <v>98.7</v>
      </c>
    </row>
    <row r="21" spans="1:7" s="20" customFormat="1" ht="63">
      <c r="A21" s="91" t="s">
        <v>169</v>
      </c>
      <c r="B21" s="95" t="s">
        <v>221</v>
      </c>
      <c r="C21" s="73">
        <v>5.1</v>
      </c>
      <c r="D21" s="73">
        <v>4.9</v>
      </c>
      <c r="E21" s="73">
        <v>6.3</v>
      </c>
      <c r="F21" s="1">
        <f t="shared" si="0"/>
        <v>123.5</v>
      </c>
      <c r="G21" s="1">
        <f t="shared" si="1"/>
        <v>128.6</v>
      </c>
    </row>
    <row r="22" spans="1:7" s="20" customFormat="1" ht="47.25">
      <c r="A22" s="91" t="s">
        <v>168</v>
      </c>
      <c r="B22" s="95" t="s">
        <v>167</v>
      </c>
      <c r="C22" s="73">
        <v>163.3</v>
      </c>
      <c r="D22" s="73">
        <v>78</v>
      </c>
      <c r="E22" s="73">
        <v>240</v>
      </c>
      <c r="F22" s="1">
        <f t="shared" si="0"/>
        <v>147</v>
      </c>
      <c r="G22" s="1">
        <f t="shared" si="1"/>
        <v>307.7</v>
      </c>
    </row>
    <row r="23" spans="1:7" s="20" customFormat="1" ht="32.25" thickBot="1">
      <c r="A23" s="92" t="s">
        <v>166</v>
      </c>
      <c r="B23" s="97" t="s">
        <v>165</v>
      </c>
      <c r="C23" s="98"/>
      <c r="D23" s="98"/>
      <c r="E23" s="98">
        <v>0.4</v>
      </c>
      <c r="F23" s="99">
        <f t="shared" si="0"/>
        <v>0</v>
      </c>
      <c r="G23" s="99">
        <f t="shared" si="1"/>
        <v>0</v>
      </c>
    </row>
    <row r="24" spans="1:7" ht="16.5" thickBot="1">
      <c r="A24" s="39"/>
      <c r="B24" s="100" t="s">
        <v>164</v>
      </c>
      <c r="C24" s="85">
        <f>C25+C33+C34+C35+C38+C50</f>
        <v>97114.4</v>
      </c>
      <c r="D24" s="85">
        <f>D25+D33+D34+D35+D38+D50</f>
        <v>81147.2</v>
      </c>
      <c r="E24" s="85">
        <f>E25+E33+E34+E35+E38+E50</f>
        <v>77486.2</v>
      </c>
      <c r="F24" s="85">
        <f t="shared" si="0"/>
        <v>79.8</v>
      </c>
      <c r="G24" s="85">
        <f t="shared" si="1"/>
        <v>95.5</v>
      </c>
    </row>
    <row r="25" spans="1:7" ht="63.75" thickBot="1">
      <c r="A25" s="90" t="s">
        <v>163</v>
      </c>
      <c r="B25" s="93" t="s">
        <v>225</v>
      </c>
      <c r="C25" s="94">
        <f>SUM(C26:C32)</f>
        <v>46755.8</v>
      </c>
      <c r="D25" s="94">
        <f>SUM(D26:D32)</f>
        <v>39233.8</v>
      </c>
      <c r="E25" s="94">
        <f>SUM(E26:E32)</f>
        <v>33676.2</v>
      </c>
      <c r="F25" s="94">
        <f t="shared" si="0"/>
        <v>72</v>
      </c>
      <c r="G25" s="94">
        <f t="shared" si="1"/>
        <v>85.8</v>
      </c>
    </row>
    <row r="26" spans="1:7" ht="60" customHeight="1">
      <c r="A26" s="102" t="s">
        <v>161</v>
      </c>
      <c r="B26" s="107" t="s">
        <v>160</v>
      </c>
      <c r="C26" s="1">
        <v>63</v>
      </c>
      <c r="D26" s="1">
        <v>63</v>
      </c>
      <c r="E26" s="1">
        <v>52.8</v>
      </c>
      <c r="F26" s="122">
        <f t="shared" si="0"/>
        <v>83.8</v>
      </c>
      <c r="G26" s="122">
        <f t="shared" si="1"/>
        <v>83.8</v>
      </c>
    </row>
    <row r="27" spans="1:7" ht="15" customHeight="1" hidden="1">
      <c r="A27" s="102" t="s">
        <v>227</v>
      </c>
      <c r="B27" s="107" t="s">
        <v>228</v>
      </c>
      <c r="C27" s="1"/>
      <c r="D27" s="1"/>
      <c r="E27" s="101"/>
      <c r="F27" s="101">
        <f t="shared" si="0"/>
        <v>0</v>
      </c>
      <c r="G27" s="101">
        <f t="shared" si="1"/>
        <v>0</v>
      </c>
    </row>
    <row r="28" spans="1:7" s="20" customFormat="1" ht="78.75">
      <c r="A28" s="91" t="s">
        <v>226</v>
      </c>
      <c r="B28" s="95" t="s">
        <v>158</v>
      </c>
      <c r="C28" s="73">
        <v>24980</v>
      </c>
      <c r="D28" s="73">
        <v>20068</v>
      </c>
      <c r="E28" s="73">
        <v>20294.2</v>
      </c>
      <c r="F28" s="73">
        <f t="shared" si="0"/>
        <v>81.2</v>
      </c>
      <c r="G28" s="73">
        <f t="shared" si="1"/>
        <v>101.1</v>
      </c>
    </row>
    <row r="29" spans="1:7" s="20" customFormat="1" ht="110.25">
      <c r="A29" s="91" t="s">
        <v>157</v>
      </c>
      <c r="B29" s="95" t="s">
        <v>156</v>
      </c>
      <c r="C29" s="73"/>
      <c r="D29" s="73"/>
      <c r="E29" s="73">
        <v>1549.3</v>
      </c>
      <c r="F29" s="73">
        <f t="shared" si="0"/>
        <v>0</v>
      </c>
      <c r="G29" s="73">
        <f t="shared" si="1"/>
        <v>0</v>
      </c>
    </row>
    <row r="30" spans="1:7" s="20" customFormat="1" ht="94.5">
      <c r="A30" s="91" t="s">
        <v>155</v>
      </c>
      <c r="B30" s="95" t="s">
        <v>154</v>
      </c>
      <c r="C30" s="73">
        <v>18522.1</v>
      </c>
      <c r="D30" s="73">
        <v>16047.2</v>
      </c>
      <c r="E30" s="73">
        <v>8625.5</v>
      </c>
      <c r="F30" s="73">
        <f t="shared" si="0"/>
        <v>46.6</v>
      </c>
      <c r="G30" s="73">
        <f t="shared" si="1"/>
        <v>53.8</v>
      </c>
    </row>
    <row r="31" spans="1:7" s="20" customFormat="1" ht="31.5">
      <c r="A31" s="91" t="s">
        <v>153</v>
      </c>
      <c r="B31" s="95" t="s">
        <v>152</v>
      </c>
      <c r="C31" s="73">
        <v>162.2</v>
      </c>
      <c r="D31" s="73">
        <v>162.2</v>
      </c>
      <c r="E31" s="73">
        <v>27.9</v>
      </c>
      <c r="F31" s="73">
        <f t="shared" si="0"/>
        <v>17.2</v>
      </c>
      <c r="G31" s="73">
        <f t="shared" si="1"/>
        <v>17.2</v>
      </c>
    </row>
    <row r="32" spans="1:7" s="20" customFormat="1" ht="94.5">
      <c r="A32" s="91" t="s">
        <v>151</v>
      </c>
      <c r="B32" s="95" t="s">
        <v>150</v>
      </c>
      <c r="C32" s="73">
        <v>3028.5</v>
      </c>
      <c r="D32" s="73">
        <v>2893.4</v>
      </c>
      <c r="E32" s="73">
        <v>3126.5</v>
      </c>
      <c r="F32" s="73">
        <f t="shared" si="0"/>
        <v>103.2</v>
      </c>
      <c r="G32" s="73">
        <f t="shared" si="1"/>
        <v>108.1</v>
      </c>
    </row>
    <row r="33" spans="1:7" s="20" customFormat="1" ht="31.5">
      <c r="A33" s="92" t="s">
        <v>149</v>
      </c>
      <c r="B33" s="96" t="s">
        <v>148</v>
      </c>
      <c r="C33" s="74">
        <v>5123.6</v>
      </c>
      <c r="D33" s="74">
        <v>3689</v>
      </c>
      <c r="E33" s="74">
        <v>3150</v>
      </c>
      <c r="F33" s="74">
        <f t="shared" si="0"/>
        <v>61.5</v>
      </c>
      <c r="G33" s="74">
        <f t="shared" si="1"/>
        <v>85.4</v>
      </c>
    </row>
    <row r="34" spans="1:7" s="20" customFormat="1" ht="31.5">
      <c r="A34" s="92" t="s">
        <v>147</v>
      </c>
      <c r="B34" s="96" t="s">
        <v>146</v>
      </c>
      <c r="C34" s="74"/>
      <c r="D34" s="74"/>
      <c r="E34" s="74">
        <v>119.3</v>
      </c>
      <c r="F34" s="74">
        <f t="shared" si="0"/>
        <v>0</v>
      </c>
      <c r="G34" s="74">
        <f t="shared" si="1"/>
        <v>0</v>
      </c>
    </row>
    <row r="35" spans="1:7" s="20" customFormat="1" ht="31.5">
      <c r="A35" s="92" t="s">
        <v>145</v>
      </c>
      <c r="B35" s="96" t="s">
        <v>144</v>
      </c>
      <c r="C35" s="74">
        <f>SUM(C36:C37)</f>
        <v>41895</v>
      </c>
      <c r="D35" s="74">
        <f>SUM(D36:D37)</f>
        <v>35635</v>
      </c>
      <c r="E35" s="74">
        <f>SUM(E36:E37)</f>
        <v>39074.1</v>
      </c>
      <c r="F35" s="74">
        <f t="shared" si="0"/>
        <v>93.3</v>
      </c>
      <c r="G35" s="74">
        <f t="shared" si="1"/>
        <v>109.7</v>
      </c>
    </row>
    <row r="36" spans="1:7" s="20" customFormat="1" ht="94.5">
      <c r="A36" s="91" t="s">
        <v>143</v>
      </c>
      <c r="B36" s="95" t="s">
        <v>142</v>
      </c>
      <c r="C36" s="73">
        <v>3250</v>
      </c>
      <c r="D36" s="73">
        <v>2450</v>
      </c>
      <c r="E36" s="73">
        <v>170.9</v>
      </c>
      <c r="F36" s="74">
        <f t="shared" si="0"/>
        <v>5.3</v>
      </c>
      <c r="G36" s="74">
        <f t="shared" si="1"/>
        <v>7</v>
      </c>
    </row>
    <row r="37" spans="1:7" s="20" customFormat="1" ht="78.75">
      <c r="A37" s="91" t="s">
        <v>141</v>
      </c>
      <c r="B37" s="95" t="s">
        <v>140</v>
      </c>
      <c r="C37" s="73">
        <v>38645</v>
      </c>
      <c r="D37" s="73">
        <v>33185</v>
      </c>
      <c r="E37" s="73">
        <v>38903.2</v>
      </c>
      <c r="F37" s="74">
        <f t="shared" si="0"/>
        <v>100.7</v>
      </c>
      <c r="G37" s="74">
        <f t="shared" si="1"/>
        <v>117.2</v>
      </c>
    </row>
    <row r="38" spans="1:7" s="20" customFormat="1" ht="31.5">
      <c r="A38" s="92" t="s">
        <v>139</v>
      </c>
      <c r="B38" s="96" t="s">
        <v>138</v>
      </c>
      <c r="C38" s="74">
        <f>SUM(C39:C49)</f>
        <v>3088</v>
      </c>
      <c r="D38" s="74">
        <f>SUM(D39:D49)</f>
        <v>2378.4</v>
      </c>
      <c r="E38" s="74">
        <f>SUM(E39:E49)</f>
        <v>1408.5</v>
      </c>
      <c r="F38" s="74">
        <f t="shared" si="0"/>
        <v>45.6</v>
      </c>
      <c r="G38" s="74">
        <f t="shared" si="1"/>
        <v>59.2</v>
      </c>
    </row>
    <row r="39" spans="1:7" s="20" customFormat="1" ht="126">
      <c r="A39" s="91" t="s">
        <v>137</v>
      </c>
      <c r="B39" s="95" t="s">
        <v>220</v>
      </c>
      <c r="C39" s="73"/>
      <c r="D39" s="73"/>
      <c r="E39" s="73">
        <v>-0.2</v>
      </c>
      <c r="F39" s="73">
        <f aca="true" t="shared" si="2" ref="F39:F62">IF(C39&gt;0,E39/C39*100,0)</f>
        <v>0</v>
      </c>
      <c r="G39" s="73">
        <f aca="true" t="shared" si="3" ref="G39:G62">IF(D39&gt;0,E39/D39*100,0)</f>
        <v>0</v>
      </c>
    </row>
    <row r="40" spans="1:7" s="20" customFormat="1" ht="78.75">
      <c r="A40" s="91" t="s">
        <v>239</v>
      </c>
      <c r="B40" s="95" t="s">
        <v>240</v>
      </c>
      <c r="C40" s="73">
        <v>123.5</v>
      </c>
      <c r="D40" s="73">
        <v>90.5</v>
      </c>
      <c r="E40" s="73">
        <v>80</v>
      </c>
      <c r="F40" s="73">
        <f t="shared" si="2"/>
        <v>64.8</v>
      </c>
      <c r="G40" s="73">
        <f t="shared" si="3"/>
        <v>88.4</v>
      </c>
    </row>
    <row r="41" spans="1:7" s="20" customFormat="1" ht="31.5">
      <c r="A41" s="91" t="s">
        <v>262</v>
      </c>
      <c r="B41" s="95" t="s">
        <v>263</v>
      </c>
      <c r="C41" s="73"/>
      <c r="D41" s="73"/>
      <c r="E41" s="73">
        <v>32.7</v>
      </c>
      <c r="F41" s="73"/>
      <c r="G41" s="73"/>
    </row>
    <row r="42" spans="1:7" s="20" customFormat="1" ht="110.25">
      <c r="A42" s="91" t="s">
        <v>135</v>
      </c>
      <c r="B42" s="95" t="s">
        <v>134</v>
      </c>
      <c r="C42" s="73">
        <v>839.8</v>
      </c>
      <c r="D42" s="73">
        <v>575.2</v>
      </c>
      <c r="E42" s="73">
        <v>492.8</v>
      </c>
      <c r="F42" s="73">
        <f t="shared" si="2"/>
        <v>58.7</v>
      </c>
      <c r="G42" s="73">
        <f t="shared" si="3"/>
        <v>85.7</v>
      </c>
    </row>
    <row r="43" spans="1:7" s="20" customFormat="1" ht="0.75" customHeight="1">
      <c r="A43" s="91" t="s">
        <v>133</v>
      </c>
      <c r="B43" s="95" t="s">
        <v>132</v>
      </c>
      <c r="C43" s="73"/>
      <c r="D43" s="73"/>
      <c r="E43" s="73"/>
      <c r="F43" s="73">
        <f t="shared" si="2"/>
        <v>0</v>
      </c>
      <c r="G43" s="73">
        <f t="shared" si="3"/>
        <v>0</v>
      </c>
    </row>
    <row r="44" spans="1:7" s="20" customFormat="1" ht="31.5">
      <c r="A44" s="91" t="s">
        <v>133</v>
      </c>
      <c r="B44" s="95" t="s">
        <v>130</v>
      </c>
      <c r="C44" s="73"/>
      <c r="D44" s="73"/>
      <c r="E44" s="73">
        <v>2</v>
      </c>
      <c r="F44" s="73">
        <f t="shared" si="2"/>
        <v>0</v>
      </c>
      <c r="G44" s="73">
        <f t="shared" si="3"/>
        <v>0</v>
      </c>
    </row>
    <row r="45" spans="1:7" s="20" customFormat="1" ht="31.5">
      <c r="A45" s="91" t="s">
        <v>131</v>
      </c>
      <c r="B45" s="95" t="s">
        <v>258</v>
      </c>
      <c r="C45" s="73"/>
      <c r="D45" s="73"/>
      <c r="E45" s="73">
        <v>5.7</v>
      </c>
      <c r="F45" s="73">
        <f t="shared" si="2"/>
        <v>0</v>
      </c>
      <c r="G45" s="73">
        <f t="shared" si="3"/>
        <v>0</v>
      </c>
    </row>
    <row r="46" spans="1:7" s="20" customFormat="1" ht="102.75" customHeight="1">
      <c r="A46" s="40" t="s">
        <v>259</v>
      </c>
      <c r="B46" s="43" t="s">
        <v>260</v>
      </c>
      <c r="C46" s="1"/>
      <c r="D46" s="1"/>
      <c r="E46" s="1">
        <v>51.6</v>
      </c>
      <c r="F46" s="1">
        <f t="shared" si="2"/>
        <v>0</v>
      </c>
      <c r="G46" s="1">
        <f t="shared" si="3"/>
        <v>0</v>
      </c>
    </row>
    <row r="47" spans="1:7" s="20" customFormat="1" ht="78.75">
      <c r="A47" s="91" t="s">
        <v>129</v>
      </c>
      <c r="B47" s="95" t="s">
        <v>128</v>
      </c>
      <c r="C47" s="73"/>
      <c r="D47" s="73"/>
      <c r="E47" s="73">
        <v>19.3</v>
      </c>
      <c r="F47" s="73">
        <f t="shared" si="2"/>
        <v>0</v>
      </c>
      <c r="G47" s="73">
        <f t="shared" si="3"/>
        <v>0</v>
      </c>
    </row>
    <row r="48" spans="1:7" s="20" customFormat="1" ht="47.25">
      <c r="A48" s="91" t="s">
        <v>241</v>
      </c>
      <c r="B48" s="95" t="s">
        <v>242</v>
      </c>
      <c r="C48" s="73"/>
      <c r="D48" s="73"/>
      <c r="E48" s="73"/>
      <c r="F48" s="73">
        <f t="shared" si="2"/>
        <v>0</v>
      </c>
      <c r="G48" s="73">
        <f t="shared" si="3"/>
        <v>0</v>
      </c>
    </row>
    <row r="49" spans="1:7" s="20" customFormat="1" ht="63">
      <c r="A49" s="91" t="s">
        <v>127</v>
      </c>
      <c r="B49" s="95" t="s">
        <v>126</v>
      </c>
      <c r="C49" s="73">
        <v>2124.7</v>
      </c>
      <c r="D49" s="73">
        <v>1712.7</v>
      </c>
      <c r="E49" s="73">
        <v>724.6</v>
      </c>
      <c r="F49" s="73">
        <f t="shared" si="2"/>
        <v>34.1</v>
      </c>
      <c r="G49" s="73">
        <f t="shared" si="3"/>
        <v>42.3</v>
      </c>
    </row>
    <row r="50" spans="1:7" ht="15.75">
      <c r="A50" s="103" t="s">
        <v>125</v>
      </c>
      <c r="B50" s="108" t="s">
        <v>124</v>
      </c>
      <c r="C50" s="3">
        <f>C51+C52</f>
        <v>252</v>
      </c>
      <c r="D50" s="3">
        <f>D51+D52</f>
        <v>211</v>
      </c>
      <c r="E50" s="3">
        <f>E51+E52</f>
        <v>58.1</v>
      </c>
      <c r="F50" s="3">
        <f t="shared" si="2"/>
        <v>23.1</v>
      </c>
      <c r="G50" s="73">
        <f t="shared" si="3"/>
        <v>27.5</v>
      </c>
    </row>
    <row r="51" spans="1:7" ht="15.75">
      <c r="A51" s="104" t="s">
        <v>123</v>
      </c>
      <c r="B51" s="109" t="s">
        <v>122</v>
      </c>
      <c r="C51" s="3"/>
      <c r="D51" s="3"/>
      <c r="E51" s="75">
        <v>4.9</v>
      </c>
      <c r="F51" s="3">
        <f t="shared" si="2"/>
        <v>0</v>
      </c>
      <c r="G51" s="3">
        <f t="shared" si="3"/>
        <v>0</v>
      </c>
    </row>
    <row r="52" spans="1:7" ht="16.5" thickBot="1">
      <c r="A52" s="104" t="s">
        <v>121</v>
      </c>
      <c r="B52" s="110" t="s">
        <v>120</v>
      </c>
      <c r="C52" s="111">
        <v>252</v>
      </c>
      <c r="D52" s="111">
        <v>211</v>
      </c>
      <c r="E52" s="111">
        <v>53.2</v>
      </c>
      <c r="F52" s="111">
        <f t="shared" si="2"/>
        <v>21.1</v>
      </c>
      <c r="G52" s="111">
        <f t="shared" si="3"/>
        <v>25.2</v>
      </c>
    </row>
    <row r="53" spans="1:7" ht="15.75">
      <c r="A53" s="41" t="s">
        <v>119</v>
      </c>
      <c r="B53" s="105" t="s">
        <v>118</v>
      </c>
      <c r="C53" s="106">
        <f>C54+C59+C61+C60</f>
        <v>977195.1</v>
      </c>
      <c r="D53" s="106">
        <f>D54+D59+D61+D60</f>
        <v>752755.3</v>
      </c>
      <c r="E53" s="106">
        <f>E54+E59+E61+E60</f>
        <v>588854.4</v>
      </c>
      <c r="F53" s="85">
        <f t="shared" si="2"/>
        <v>60.3</v>
      </c>
      <c r="G53" s="85">
        <f t="shared" si="3"/>
        <v>78.2</v>
      </c>
    </row>
    <row r="54" spans="1:7" ht="31.5">
      <c r="A54" s="40" t="s">
        <v>117</v>
      </c>
      <c r="B54" s="43" t="s">
        <v>116</v>
      </c>
      <c r="C54" s="2">
        <f>SUM(C55:C58)</f>
        <v>958213.9</v>
      </c>
      <c r="D54" s="2">
        <f>SUM(D55:D58)</f>
        <v>733774.1</v>
      </c>
      <c r="E54" s="2">
        <f>SUM(E55:E58)</f>
        <v>569445.6</v>
      </c>
      <c r="F54" s="86">
        <f t="shared" si="2"/>
        <v>59.4</v>
      </c>
      <c r="G54" s="86">
        <f t="shared" si="3"/>
        <v>77.6</v>
      </c>
    </row>
    <row r="55" spans="1:7" ht="31.5">
      <c r="A55" s="40" t="s">
        <v>115</v>
      </c>
      <c r="B55" s="43" t="s">
        <v>114</v>
      </c>
      <c r="C55" s="1">
        <v>20954.1</v>
      </c>
      <c r="D55" s="1">
        <v>15435.8</v>
      </c>
      <c r="E55" s="1">
        <v>13230.9</v>
      </c>
      <c r="F55" s="86">
        <f t="shared" si="2"/>
        <v>63.1</v>
      </c>
      <c r="G55" s="86">
        <f t="shared" si="3"/>
        <v>85.7</v>
      </c>
    </row>
    <row r="56" spans="1:7" ht="47.25">
      <c r="A56" s="40" t="s">
        <v>113</v>
      </c>
      <c r="B56" s="43" t="s">
        <v>112</v>
      </c>
      <c r="C56" s="1">
        <v>254709.6</v>
      </c>
      <c r="D56" s="1">
        <v>144590</v>
      </c>
      <c r="E56" s="1">
        <v>88078.4</v>
      </c>
      <c r="F56" s="86">
        <f t="shared" si="2"/>
        <v>34.6</v>
      </c>
      <c r="G56" s="86">
        <f t="shared" si="3"/>
        <v>60.9</v>
      </c>
    </row>
    <row r="57" spans="1:7" ht="31.5">
      <c r="A57" s="40" t="s">
        <v>111</v>
      </c>
      <c r="B57" s="43" t="s">
        <v>110</v>
      </c>
      <c r="C57" s="1">
        <v>679662</v>
      </c>
      <c r="D57" s="1">
        <v>570860.1</v>
      </c>
      <c r="E57" s="1">
        <v>465248.1</v>
      </c>
      <c r="F57" s="86">
        <f t="shared" si="2"/>
        <v>68.5</v>
      </c>
      <c r="G57" s="86">
        <f t="shared" si="3"/>
        <v>81.5</v>
      </c>
    </row>
    <row r="58" spans="1:7" ht="15.75">
      <c r="A58" s="40" t="s">
        <v>109</v>
      </c>
      <c r="B58" s="43" t="s">
        <v>108</v>
      </c>
      <c r="C58" s="1">
        <v>2888.2</v>
      </c>
      <c r="D58" s="1">
        <v>2888.2</v>
      </c>
      <c r="E58" s="1">
        <v>2888.2</v>
      </c>
      <c r="F58" s="86">
        <f t="shared" si="2"/>
        <v>100</v>
      </c>
      <c r="G58" s="86">
        <f t="shared" si="3"/>
        <v>100</v>
      </c>
    </row>
    <row r="59" spans="1:7" ht="15.75">
      <c r="A59" s="44" t="s">
        <v>107</v>
      </c>
      <c r="B59" s="45" t="s">
        <v>106</v>
      </c>
      <c r="C59" s="2">
        <v>0</v>
      </c>
      <c r="D59" s="2">
        <v>0</v>
      </c>
      <c r="E59" s="2">
        <v>427.6</v>
      </c>
      <c r="F59" s="86">
        <f t="shared" si="2"/>
        <v>0</v>
      </c>
      <c r="G59" s="86">
        <f t="shared" si="3"/>
        <v>0</v>
      </c>
    </row>
    <row r="60" spans="1:7" ht="94.5">
      <c r="A60" s="67" t="s">
        <v>224</v>
      </c>
      <c r="B60" s="68" t="s">
        <v>238</v>
      </c>
      <c r="C60" s="76">
        <v>20750</v>
      </c>
      <c r="D60" s="76">
        <v>20750</v>
      </c>
      <c r="E60" s="76">
        <v>20750</v>
      </c>
      <c r="F60" s="87">
        <f t="shared" si="2"/>
        <v>100</v>
      </c>
      <c r="G60" s="87">
        <f t="shared" si="3"/>
        <v>100</v>
      </c>
    </row>
    <row r="61" spans="1:7" ht="31.5">
      <c r="A61" s="67" t="s">
        <v>105</v>
      </c>
      <c r="B61" s="68" t="s">
        <v>104</v>
      </c>
      <c r="C61" s="76">
        <v>-1768.8</v>
      </c>
      <c r="D61" s="76">
        <v>-1768.8</v>
      </c>
      <c r="E61" s="76">
        <v>-1768.8</v>
      </c>
      <c r="F61" s="87"/>
      <c r="G61" s="87"/>
    </row>
    <row r="62" spans="1:8" ht="15.75">
      <c r="A62" s="46" t="s">
        <v>103</v>
      </c>
      <c r="B62" s="47" t="s">
        <v>102</v>
      </c>
      <c r="C62" s="61">
        <f>C7+C53</f>
        <v>1558527.9</v>
      </c>
      <c r="D62" s="61">
        <f>D7+D53</f>
        <v>1178687.1</v>
      </c>
      <c r="E62" s="61">
        <f>E7+E53</f>
        <v>914585</v>
      </c>
      <c r="F62" s="78">
        <f t="shared" si="2"/>
        <v>58.7</v>
      </c>
      <c r="G62" s="78">
        <f t="shared" si="3"/>
        <v>77.6</v>
      </c>
      <c r="H62" s="4" t="s">
        <v>256</v>
      </c>
    </row>
    <row r="63" spans="1:7" ht="15.75">
      <c r="A63" s="25"/>
      <c r="B63" s="26"/>
      <c r="C63" s="77"/>
      <c r="D63" s="77"/>
      <c r="E63" s="77"/>
      <c r="F63" s="88"/>
      <c r="G63" s="88"/>
    </row>
    <row r="64" spans="1:7" ht="15.75">
      <c r="A64" s="27"/>
      <c r="B64" s="28" t="s">
        <v>101</v>
      </c>
      <c r="C64" s="48"/>
      <c r="D64" s="48"/>
      <c r="E64" s="48"/>
      <c r="F64" s="56"/>
      <c r="G64" s="56"/>
    </row>
    <row r="65" spans="1:7" ht="15.75">
      <c r="A65" s="22" t="s">
        <v>100</v>
      </c>
      <c r="B65" s="23" t="s">
        <v>99</v>
      </c>
      <c r="C65" s="49">
        <f>SUM(C66:C73)</f>
        <v>127467.8</v>
      </c>
      <c r="D65" s="49">
        <f>SUM(D66:D73)</f>
        <v>104492.5</v>
      </c>
      <c r="E65" s="49">
        <f>SUM(E66:E73)</f>
        <v>73361.5</v>
      </c>
      <c r="F65" s="80">
        <f aca="true" t="shared" si="4" ref="F65:F96">IF(C65&gt;0,E65/C65*100,0)</f>
        <v>57.6</v>
      </c>
      <c r="G65" s="80">
        <f aca="true" t="shared" si="5" ref="G65:G96">IF(D65&gt;0,E65/D65*100,0)</f>
        <v>70.2</v>
      </c>
    </row>
    <row r="66" spans="1:7" ht="31.5">
      <c r="A66" s="21" t="s">
        <v>98</v>
      </c>
      <c r="B66" s="24" t="s">
        <v>97</v>
      </c>
      <c r="C66" s="50">
        <v>3803.45</v>
      </c>
      <c r="D66" s="50">
        <v>3147.2</v>
      </c>
      <c r="E66" s="48">
        <v>2017.11</v>
      </c>
      <c r="F66" s="56">
        <f t="shared" si="4"/>
        <v>53</v>
      </c>
      <c r="G66" s="56">
        <f t="shared" si="5"/>
        <v>64.1</v>
      </c>
    </row>
    <row r="67" spans="1:7" ht="63">
      <c r="A67" s="21" t="s">
        <v>96</v>
      </c>
      <c r="B67" s="24" t="s">
        <v>95</v>
      </c>
      <c r="C67" s="50">
        <v>5195.33</v>
      </c>
      <c r="D67" s="50">
        <v>4664.3</v>
      </c>
      <c r="E67" s="48">
        <v>3492.18</v>
      </c>
      <c r="F67" s="56">
        <f t="shared" si="4"/>
        <v>67.2</v>
      </c>
      <c r="G67" s="56">
        <f t="shared" si="5"/>
        <v>74.9</v>
      </c>
    </row>
    <row r="68" spans="1:7" ht="47.25">
      <c r="A68" s="21" t="s">
        <v>94</v>
      </c>
      <c r="B68" s="24" t="s">
        <v>93</v>
      </c>
      <c r="C68" s="50">
        <v>64445.33</v>
      </c>
      <c r="D68" s="50">
        <v>49642.5</v>
      </c>
      <c r="E68" s="53">
        <v>36490.3</v>
      </c>
      <c r="F68" s="56">
        <f t="shared" si="4"/>
        <v>56.6</v>
      </c>
      <c r="G68" s="56">
        <f t="shared" si="5"/>
        <v>73.5</v>
      </c>
    </row>
    <row r="69" spans="1:7" ht="15.75">
      <c r="A69" s="21" t="s">
        <v>92</v>
      </c>
      <c r="B69" s="24" t="s">
        <v>91</v>
      </c>
      <c r="C69" s="50">
        <v>0</v>
      </c>
      <c r="D69" s="50">
        <v>0</v>
      </c>
      <c r="E69" s="48">
        <v>0</v>
      </c>
      <c r="F69" s="56">
        <f t="shared" si="4"/>
        <v>0</v>
      </c>
      <c r="G69" s="56">
        <f t="shared" si="5"/>
        <v>0</v>
      </c>
    </row>
    <row r="70" spans="1:7" ht="47.25">
      <c r="A70" s="21" t="s">
        <v>90</v>
      </c>
      <c r="B70" s="24" t="s">
        <v>89</v>
      </c>
      <c r="C70" s="50">
        <v>9520.3</v>
      </c>
      <c r="D70" s="50">
        <v>7574.3</v>
      </c>
      <c r="E70" s="48">
        <v>5897.46</v>
      </c>
      <c r="F70" s="56">
        <f t="shared" si="4"/>
        <v>61.9</v>
      </c>
      <c r="G70" s="56">
        <f t="shared" si="5"/>
        <v>77.9</v>
      </c>
    </row>
    <row r="71" spans="1:7" ht="15.75">
      <c r="A71" s="21" t="s">
        <v>88</v>
      </c>
      <c r="B71" s="24" t="s">
        <v>87</v>
      </c>
      <c r="C71" s="50">
        <v>3700</v>
      </c>
      <c r="D71" s="50">
        <v>3700</v>
      </c>
      <c r="E71" s="48">
        <v>2000</v>
      </c>
      <c r="F71" s="56">
        <f t="shared" si="4"/>
        <v>54.1</v>
      </c>
      <c r="G71" s="56">
        <f t="shared" si="5"/>
        <v>54.1</v>
      </c>
    </row>
    <row r="72" spans="1:7" ht="15.75">
      <c r="A72" s="21" t="s">
        <v>86</v>
      </c>
      <c r="B72" s="24" t="s">
        <v>85</v>
      </c>
      <c r="C72" s="50">
        <v>1558.03</v>
      </c>
      <c r="D72" s="50">
        <v>1240.5</v>
      </c>
      <c r="E72" s="48">
        <v>0</v>
      </c>
      <c r="F72" s="56">
        <f t="shared" si="4"/>
        <v>0</v>
      </c>
      <c r="G72" s="56">
        <f t="shared" si="5"/>
        <v>0</v>
      </c>
    </row>
    <row r="73" spans="1:7" ht="15.75">
      <c r="A73" s="21" t="s">
        <v>84</v>
      </c>
      <c r="B73" s="24" t="s">
        <v>83</v>
      </c>
      <c r="C73" s="50">
        <v>39245.31</v>
      </c>
      <c r="D73" s="50">
        <v>34523.7</v>
      </c>
      <c r="E73" s="48">
        <v>23464.49</v>
      </c>
      <c r="F73" s="56">
        <f t="shared" si="4"/>
        <v>59.8</v>
      </c>
      <c r="G73" s="56">
        <f t="shared" si="5"/>
        <v>68</v>
      </c>
    </row>
    <row r="74" spans="1:7" ht="15.75">
      <c r="A74" s="22" t="s">
        <v>82</v>
      </c>
      <c r="B74" s="23" t="s">
        <v>81</v>
      </c>
      <c r="C74" s="49">
        <f>SUM(C75)</f>
        <v>1135.1</v>
      </c>
      <c r="D74" s="49">
        <f>SUM(D75)</f>
        <v>874.7</v>
      </c>
      <c r="E74" s="49">
        <f>SUM(E75)</f>
        <v>552.2</v>
      </c>
      <c r="F74" s="80">
        <f t="shared" si="4"/>
        <v>48.6</v>
      </c>
      <c r="G74" s="80">
        <f t="shared" si="5"/>
        <v>63.1</v>
      </c>
    </row>
    <row r="75" spans="1:7" ht="15.75">
      <c r="A75" s="18" t="s">
        <v>80</v>
      </c>
      <c r="B75" s="19" t="s">
        <v>79</v>
      </c>
      <c r="C75" s="50">
        <v>1135.1</v>
      </c>
      <c r="D75" s="50">
        <v>874.7</v>
      </c>
      <c r="E75" s="48">
        <v>552.24</v>
      </c>
      <c r="F75" s="56">
        <f t="shared" si="4"/>
        <v>48.7</v>
      </c>
      <c r="G75" s="56">
        <f t="shared" si="5"/>
        <v>63.1</v>
      </c>
    </row>
    <row r="76" spans="1:7" ht="31.5">
      <c r="A76" s="22" t="s">
        <v>78</v>
      </c>
      <c r="B76" s="23" t="s">
        <v>77</v>
      </c>
      <c r="C76" s="49">
        <f>SUM(C77:C79)</f>
        <v>31671.1</v>
      </c>
      <c r="D76" s="49">
        <f>SUM(D77:D79)</f>
        <v>26261.1</v>
      </c>
      <c r="E76" s="49">
        <f>SUM(E77:E79)</f>
        <v>16733.6</v>
      </c>
      <c r="F76" s="80">
        <f t="shared" si="4"/>
        <v>52.8</v>
      </c>
      <c r="G76" s="80">
        <f t="shared" si="5"/>
        <v>63.7</v>
      </c>
    </row>
    <row r="77" spans="1:7" ht="15.75">
      <c r="A77" s="21" t="s">
        <v>76</v>
      </c>
      <c r="B77" s="24" t="s">
        <v>75</v>
      </c>
      <c r="C77" s="50"/>
      <c r="D77" s="50"/>
      <c r="E77" s="48"/>
      <c r="F77" s="56">
        <f t="shared" si="4"/>
        <v>0</v>
      </c>
      <c r="G77" s="56">
        <f t="shared" si="5"/>
        <v>0</v>
      </c>
    </row>
    <row r="78" spans="1:7" ht="47.25">
      <c r="A78" s="21" t="s">
        <v>74</v>
      </c>
      <c r="B78" s="24" t="s">
        <v>73</v>
      </c>
      <c r="C78" s="50">
        <v>6310.38</v>
      </c>
      <c r="D78" s="50">
        <v>5419.1</v>
      </c>
      <c r="E78" s="48">
        <v>2718.63</v>
      </c>
      <c r="F78" s="56">
        <f t="shared" si="4"/>
        <v>43.1</v>
      </c>
      <c r="G78" s="56">
        <f t="shared" si="5"/>
        <v>50.2</v>
      </c>
    </row>
    <row r="79" spans="1:7" ht="15.75">
      <c r="A79" s="21" t="s">
        <v>72</v>
      </c>
      <c r="B79" s="24" t="s">
        <v>71</v>
      </c>
      <c r="C79" s="50">
        <v>25360.67</v>
      </c>
      <c r="D79" s="50">
        <v>20842</v>
      </c>
      <c r="E79" s="48">
        <v>14014.99</v>
      </c>
      <c r="F79" s="56">
        <f t="shared" si="4"/>
        <v>55.3</v>
      </c>
      <c r="G79" s="56">
        <f t="shared" si="5"/>
        <v>67.2</v>
      </c>
    </row>
    <row r="80" spans="1:7" ht="15.75">
      <c r="A80" s="22" t="s">
        <v>70</v>
      </c>
      <c r="B80" s="23" t="s">
        <v>69</v>
      </c>
      <c r="C80" s="49">
        <f>SUM(C81:C87)</f>
        <v>179453.3</v>
      </c>
      <c r="D80" s="49">
        <f>SUM(D81:D87)</f>
        <v>169884.1</v>
      </c>
      <c r="E80" s="49">
        <f>SUM(E81:E87)</f>
        <v>113656.7</v>
      </c>
      <c r="F80" s="80">
        <f t="shared" si="4"/>
        <v>63.3</v>
      </c>
      <c r="G80" s="80">
        <f t="shared" si="5"/>
        <v>66.9</v>
      </c>
    </row>
    <row r="81" spans="1:7" ht="15.75">
      <c r="A81" s="21" t="s">
        <v>68</v>
      </c>
      <c r="B81" s="24" t="s">
        <v>67</v>
      </c>
      <c r="C81" s="50">
        <v>931.7</v>
      </c>
      <c r="D81" s="50">
        <v>931.7</v>
      </c>
      <c r="E81" s="48">
        <v>675.1</v>
      </c>
      <c r="F81" s="56">
        <f t="shared" si="4"/>
        <v>72.5</v>
      </c>
      <c r="G81" s="56">
        <f t="shared" si="5"/>
        <v>72.5</v>
      </c>
    </row>
    <row r="82" spans="1:7" ht="15.75">
      <c r="A82" s="21" t="s">
        <v>66</v>
      </c>
      <c r="B82" s="24" t="s">
        <v>65</v>
      </c>
      <c r="C82" s="50"/>
      <c r="D82" s="50"/>
      <c r="E82" s="48"/>
      <c r="F82" s="56">
        <f t="shared" si="4"/>
        <v>0</v>
      </c>
      <c r="G82" s="56">
        <f t="shared" si="5"/>
        <v>0</v>
      </c>
    </row>
    <row r="83" spans="1:7" ht="15.75">
      <c r="A83" s="21" t="s">
        <v>64</v>
      </c>
      <c r="B83" s="24" t="s">
        <v>63</v>
      </c>
      <c r="C83" s="50">
        <v>111816.49</v>
      </c>
      <c r="D83" s="50">
        <v>109047.3</v>
      </c>
      <c r="E83" s="48">
        <v>88721.04</v>
      </c>
      <c r="F83" s="56">
        <f t="shared" si="4"/>
        <v>79.3</v>
      </c>
      <c r="G83" s="56">
        <f t="shared" si="5"/>
        <v>81.4</v>
      </c>
    </row>
    <row r="84" spans="1:7" ht="15.75">
      <c r="A84" s="21" t="s">
        <v>254</v>
      </c>
      <c r="B84" s="24" t="s">
        <v>255</v>
      </c>
      <c r="C84" s="50">
        <v>1122</v>
      </c>
      <c r="D84" s="50">
        <v>1122</v>
      </c>
      <c r="E84" s="48">
        <v>0</v>
      </c>
      <c r="F84" s="56">
        <f t="shared" si="4"/>
        <v>0</v>
      </c>
      <c r="G84" s="56">
        <f t="shared" si="5"/>
        <v>0</v>
      </c>
    </row>
    <row r="85" spans="1:7" ht="15.75">
      <c r="A85" s="21" t="s">
        <v>62</v>
      </c>
      <c r="B85" s="24" t="s">
        <v>61</v>
      </c>
      <c r="C85" s="50">
        <v>55218.56</v>
      </c>
      <c r="D85" s="50">
        <v>49819.8</v>
      </c>
      <c r="E85" s="48">
        <v>17926.7</v>
      </c>
      <c r="F85" s="56">
        <f t="shared" si="4"/>
        <v>32.5</v>
      </c>
      <c r="G85" s="56">
        <f t="shared" si="5"/>
        <v>36</v>
      </c>
    </row>
    <row r="86" spans="1:7" ht="15.75">
      <c r="A86" s="21" t="s">
        <v>248</v>
      </c>
      <c r="B86" s="24" t="s">
        <v>251</v>
      </c>
      <c r="C86" s="50">
        <v>3948.86</v>
      </c>
      <c r="D86" s="50">
        <v>3462.4</v>
      </c>
      <c r="E86" s="48">
        <v>2837.32</v>
      </c>
      <c r="F86" s="56">
        <f t="shared" si="4"/>
        <v>71.9</v>
      </c>
      <c r="G86" s="56">
        <f t="shared" si="5"/>
        <v>81.9</v>
      </c>
    </row>
    <row r="87" spans="1:7" ht="15.75">
      <c r="A87" s="21" t="s">
        <v>60</v>
      </c>
      <c r="B87" s="24" t="s">
        <v>50</v>
      </c>
      <c r="C87" s="50">
        <v>6415.7</v>
      </c>
      <c r="D87" s="50">
        <v>5500.9</v>
      </c>
      <c r="E87" s="48">
        <v>3496.52</v>
      </c>
      <c r="F87" s="56">
        <f t="shared" si="4"/>
        <v>54.5</v>
      </c>
      <c r="G87" s="56">
        <f t="shared" si="5"/>
        <v>63.6</v>
      </c>
    </row>
    <row r="88" spans="1:7" ht="15.75">
      <c r="A88" s="22" t="s">
        <v>59</v>
      </c>
      <c r="B88" s="23" t="s">
        <v>58</v>
      </c>
      <c r="C88" s="49">
        <f>SUM(C89:C92)</f>
        <v>159669.3</v>
      </c>
      <c r="D88" s="49">
        <f>SUM(D89:D92)</f>
        <v>100677</v>
      </c>
      <c r="E88" s="49">
        <f>SUM(E89:E92)</f>
        <v>67080.7</v>
      </c>
      <c r="F88" s="80">
        <f t="shared" si="4"/>
        <v>42</v>
      </c>
      <c r="G88" s="80">
        <f t="shared" si="5"/>
        <v>66.6</v>
      </c>
    </row>
    <row r="89" spans="1:7" ht="15.75">
      <c r="A89" s="21" t="s">
        <v>57</v>
      </c>
      <c r="B89" s="24" t="s">
        <v>56</v>
      </c>
      <c r="C89" s="50">
        <v>66186.89</v>
      </c>
      <c r="D89" s="50">
        <v>19463.7</v>
      </c>
      <c r="E89" s="48">
        <v>12828.84</v>
      </c>
      <c r="F89" s="56">
        <f t="shared" si="4"/>
        <v>19.4</v>
      </c>
      <c r="G89" s="56">
        <f t="shared" si="5"/>
        <v>65.9</v>
      </c>
    </row>
    <row r="90" spans="1:7" ht="15.75">
      <c r="A90" s="21" t="s">
        <v>55</v>
      </c>
      <c r="B90" s="24" t="s">
        <v>54</v>
      </c>
      <c r="C90" s="48">
        <v>27913.66</v>
      </c>
      <c r="D90" s="48">
        <v>25604.6</v>
      </c>
      <c r="E90" s="48">
        <v>16468.05</v>
      </c>
      <c r="F90" s="56">
        <f t="shared" si="4"/>
        <v>59</v>
      </c>
      <c r="G90" s="56">
        <f t="shared" si="5"/>
        <v>64.3</v>
      </c>
    </row>
    <row r="91" spans="1:7" ht="15.75">
      <c r="A91" s="21" t="s">
        <v>53</v>
      </c>
      <c r="B91" s="24" t="s">
        <v>52</v>
      </c>
      <c r="C91" s="53">
        <v>50502.46</v>
      </c>
      <c r="D91" s="53">
        <v>44055.3</v>
      </c>
      <c r="E91" s="48">
        <v>29338.54</v>
      </c>
      <c r="F91" s="56">
        <f t="shared" si="4"/>
        <v>58.1</v>
      </c>
      <c r="G91" s="56">
        <f t="shared" si="5"/>
        <v>66.6</v>
      </c>
    </row>
    <row r="92" spans="1:7" ht="15.75">
      <c r="A92" s="21" t="s">
        <v>51</v>
      </c>
      <c r="B92" s="24" t="s">
        <v>50</v>
      </c>
      <c r="C92" s="52">
        <v>15066.33</v>
      </c>
      <c r="D92" s="52">
        <v>11553.4</v>
      </c>
      <c r="E92" s="48">
        <v>8445.23</v>
      </c>
      <c r="F92" s="56">
        <f t="shared" si="4"/>
        <v>56.1</v>
      </c>
      <c r="G92" s="56">
        <f t="shared" si="5"/>
        <v>73.1</v>
      </c>
    </row>
    <row r="93" spans="1:7" ht="15.75">
      <c r="A93" s="22" t="s">
        <v>49</v>
      </c>
      <c r="B93" s="23" t="s">
        <v>48</v>
      </c>
      <c r="C93" s="51">
        <f>SUM(C94:C95)</f>
        <v>0</v>
      </c>
      <c r="D93" s="51"/>
      <c r="E93" s="51">
        <f>SUM(E94:E95)</f>
        <v>0</v>
      </c>
      <c r="F93" s="81">
        <f t="shared" si="4"/>
        <v>0</v>
      </c>
      <c r="G93" s="81">
        <f t="shared" si="5"/>
        <v>0</v>
      </c>
    </row>
    <row r="94" spans="1:7" ht="15.75">
      <c r="A94" s="18" t="s">
        <v>252</v>
      </c>
      <c r="B94" s="19" t="s">
        <v>253</v>
      </c>
      <c r="C94" s="52"/>
      <c r="D94" s="52"/>
      <c r="E94" s="53"/>
      <c r="F94" s="82">
        <f t="shared" si="4"/>
        <v>0</v>
      </c>
      <c r="G94" s="82">
        <f t="shared" si="5"/>
        <v>0</v>
      </c>
    </row>
    <row r="95" spans="1:7" ht="31.5">
      <c r="A95" s="18" t="s">
        <v>47</v>
      </c>
      <c r="B95" s="19" t="s">
        <v>46</v>
      </c>
      <c r="C95" s="52"/>
      <c r="D95" s="52"/>
      <c r="E95" s="53"/>
      <c r="F95" s="82">
        <f t="shared" si="4"/>
        <v>0</v>
      </c>
      <c r="G95" s="82">
        <f t="shared" si="5"/>
        <v>0</v>
      </c>
    </row>
    <row r="96" spans="1:7" ht="15.75">
      <c r="A96" s="22" t="s">
        <v>45</v>
      </c>
      <c r="B96" s="23" t="s">
        <v>44</v>
      </c>
      <c r="C96" s="49">
        <f>SUM(C97:C101)</f>
        <v>963951.4</v>
      </c>
      <c r="D96" s="49">
        <f>SUM(D97:D101)</f>
        <v>677045.5</v>
      </c>
      <c r="E96" s="49">
        <f>SUM(E97:E101)</f>
        <v>465462.6</v>
      </c>
      <c r="F96" s="80">
        <f t="shared" si="4"/>
        <v>48.3</v>
      </c>
      <c r="G96" s="80">
        <f t="shared" si="5"/>
        <v>68.7</v>
      </c>
    </row>
    <row r="97" spans="1:7" ht="15.75">
      <c r="A97" s="21" t="s">
        <v>43</v>
      </c>
      <c r="B97" s="24" t="s">
        <v>42</v>
      </c>
      <c r="C97" s="50">
        <v>473241.2</v>
      </c>
      <c r="D97" s="50">
        <v>307613.1</v>
      </c>
      <c r="E97" s="48">
        <v>185385.03</v>
      </c>
      <c r="F97" s="56">
        <f aca="true" t="shared" si="6" ref="F97:F118">IF(C97&gt;0,E97/C97*100,0)</f>
        <v>39.2</v>
      </c>
      <c r="G97" s="56">
        <f aca="true" t="shared" si="7" ref="G97:G118">IF(D97&gt;0,E97/D97*100,0)</f>
        <v>60.3</v>
      </c>
    </row>
    <row r="98" spans="1:7" ht="15.75">
      <c r="A98" s="21" t="s">
        <v>41</v>
      </c>
      <c r="B98" s="24" t="s">
        <v>40</v>
      </c>
      <c r="C98" s="50">
        <v>437040.48</v>
      </c>
      <c r="D98" s="50">
        <v>328264.9</v>
      </c>
      <c r="E98" s="48">
        <v>249807.6</v>
      </c>
      <c r="F98" s="56">
        <f t="shared" si="6"/>
        <v>57.2</v>
      </c>
      <c r="G98" s="56">
        <f t="shared" si="7"/>
        <v>76.1</v>
      </c>
    </row>
    <row r="99" spans="1:7" ht="31.5">
      <c r="A99" s="21" t="s">
        <v>39</v>
      </c>
      <c r="B99" s="24" t="s">
        <v>38</v>
      </c>
      <c r="C99" s="50">
        <v>310.68</v>
      </c>
      <c r="D99" s="50">
        <v>253.7</v>
      </c>
      <c r="E99" s="48">
        <v>115.86</v>
      </c>
      <c r="F99" s="56">
        <f t="shared" si="6"/>
        <v>37.3</v>
      </c>
      <c r="G99" s="56">
        <f t="shared" si="7"/>
        <v>45.7</v>
      </c>
    </row>
    <row r="100" spans="1:7" ht="15.75">
      <c r="A100" s="21" t="s">
        <v>37</v>
      </c>
      <c r="B100" s="24" t="s">
        <v>36</v>
      </c>
      <c r="C100" s="54">
        <v>10100.8</v>
      </c>
      <c r="D100" s="54">
        <v>9595.2</v>
      </c>
      <c r="E100" s="54">
        <v>6434.77</v>
      </c>
      <c r="F100" s="56">
        <f t="shared" si="6"/>
        <v>63.7</v>
      </c>
      <c r="G100" s="56">
        <f t="shared" si="7"/>
        <v>67.1</v>
      </c>
    </row>
    <row r="101" spans="1:7" ht="15.75">
      <c r="A101" s="21" t="s">
        <v>35</v>
      </c>
      <c r="B101" s="24" t="s">
        <v>34</v>
      </c>
      <c r="C101" s="50">
        <v>43258.21</v>
      </c>
      <c r="D101" s="50">
        <v>31318.6</v>
      </c>
      <c r="E101" s="48">
        <v>23719.37</v>
      </c>
      <c r="F101" s="56">
        <f t="shared" si="6"/>
        <v>54.8</v>
      </c>
      <c r="G101" s="56">
        <f t="shared" si="7"/>
        <v>75.7</v>
      </c>
    </row>
    <row r="102" spans="1:7" ht="15.75">
      <c r="A102" s="22" t="s">
        <v>33</v>
      </c>
      <c r="B102" s="23" t="s">
        <v>32</v>
      </c>
      <c r="C102" s="49">
        <f>SUM(C103:C104)</f>
        <v>68929.9</v>
      </c>
      <c r="D102" s="49">
        <f>SUM(D103:D104)</f>
        <v>51417.3</v>
      </c>
      <c r="E102" s="49">
        <f>SUM(E103:E104)</f>
        <v>37793.4</v>
      </c>
      <c r="F102" s="80">
        <f t="shared" si="6"/>
        <v>54.8</v>
      </c>
      <c r="G102" s="80">
        <f t="shared" si="7"/>
        <v>73.5</v>
      </c>
    </row>
    <row r="103" spans="1:7" ht="15.75">
      <c r="A103" s="21" t="s">
        <v>31</v>
      </c>
      <c r="B103" s="24" t="s">
        <v>30</v>
      </c>
      <c r="C103" s="50">
        <v>63935.94</v>
      </c>
      <c r="D103" s="50">
        <v>47433.2</v>
      </c>
      <c r="E103" s="48">
        <v>34719.1</v>
      </c>
      <c r="F103" s="56">
        <f t="shared" si="6"/>
        <v>54.3</v>
      </c>
      <c r="G103" s="56">
        <f t="shared" si="7"/>
        <v>73.2</v>
      </c>
    </row>
    <row r="104" spans="1:7" ht="31.5">
      <c r="A104" s="21" t="s">
        <v>29</v>
      </c>
      <c r="B104" s="24" t="s">
        <v>28</v>
      </c>
      <c r="C104" s="50">
        <v>4994</v>
      </c>
      <c r="D104" s="50">
        <v>3984.1</v>
      </c>
      <c r="E104" s="48">
        <v>3074.26</v>
      </c>
      <c r="F104" s="56">
        <f t="shared" si="6"/>
        <v>61.6</v>
      </c>
      <c r="G104" s="56">
        <f t="shared" si="7"/>
        <v>77.2</v>
      </c>
    </row>
    <row r="105" spans="1:7" ht="15.75">
      <c r="A105" s="22" t="s">
        <v>27</v>
      </c>
      <c r="B105" s="23" t="s">
        <v>26</v>
      </c>
      <c r="C105" s="49">
        <f>SUM(C106:C109)</f>
        <v>39119.6</v>
      </c>
      <c r="D105" s="49">
        <f>SUM(D106:D109)</f>
        <v>33907.8</v>
      </c>
      <c r="E105" s="49">
        <f>SUM(E106:E109)</f>
        <v>21316.3</v>
      </c>
      <c r="F105" s="80">
        <f t="shared" si="6"/>
        <v>54.5</v>
      </c>
      <c r="G105" s="80">
        <f t="shared" si="7"/>
        <v>62.9</v>
      </c>
    </row>
    <row r="106" spans="1:7" ht="15.75">
      <c r="A106" s="21" t="s">
        <v>243</v>
      </c>
      <c r="B106" s="24" t="s">
        <v>244</v>
      </c>
      <c r="C106" s="50">
        <v>4735</v>
      </c>
      <c r="D106" s="50">
        <v>3608.3</v>
      </c>
      <c r="E106" s="48">
        <v>2541.33</v>
      </c>
      <c r="F106" s="56">
        <f t="shared" si="6"/>
        <v>53.7</v>
      </c>
      <c r="G106" s="56">
        <f t="shared" si="7"/>
        <v>70.4</v>
      </c>
    </row>
    <row r="107" spans="1:7" ht="15.75">
      <c r="A107" s="21" t="s">
        <v>25</v>
      </c>
      <c r="B107" s="24" t="s">
        <v>24</v>
      </c>
      <c r="C107" s="50">
        <v>9070</v>
      </c>
      <c r="D107" s="50">
        <v>8526.6</v>
      </c>
      <c r="E107" s="48">
        <v>6330.97</v>
      </c>
      <c r="F107" s="56">
        <f t="shared" si="6"/>
        <v>69.8</v>
      </c>
      <c r="G107" s="56">
        <f t="shared" si="7"/>
        <v>74.2</v>
      </c>
    </row>
    <row r="108" spans="1:7" ht="15.75">
      <c r="A108" s="21" t="s">
        <v>23</v>
      </c>
      <c r="B108" s="24" t="s">
        <v>22</v>
      </c>
      <c r="C108" s="50">
        <v>21951.9</v>
      </c>
      <c r="D108" s="50">
        <v>19148.6</v>
      </c>
      <c r="E108" s="48">
        <v>10697.52</v>
      </c>
      <c r="F108" s="56">
        <f t="shared" si="6"/>
        <v>48.7</v>
      </c>
      <c r="G108" s="56">
        <f t="shared" si="7"/>
        <v>55.9</v>
      </c>
    </row>
    <row r="109" spans="1:7" ht="15.75">
      <c r="A109" s="29" t="s">
        <v>21</v>
      </c>
      <c r="B109" s="30" t="s">
        <v>20</v>
      </c>
      <c r="C109" s="55">
        <v>3362.65</v>
      </c>
      <c r="D109" s="55">
        <v>2624.3</v>
      </c>
      <c r="E109" s="56">
        <v>1746.52</v>
      </c>
      <c r="F109" s="56">
        <f t="shared" si="6"/>
        <v>51.9</v>
      </c>
      <c r="G109" s="56">
        <f t="shared" si="7"/>
        <v>66.6</v>
      </c>
    </row>
    <row r="110" spans="1:7" ht="15.75">
      <c r="A110" s="22" t="s">
        <v>19</v>
      </c>
      <c r="B110" s="23" t="s">
        <v>18</v>
      </c>
      <c r="C110" s="49">
        <f>SUM(C111)</f>
        <v>54339.2</v>
      </c>
      <c r="D110" s="49">
        <f>SUM(D111)</f>
        <v>44742.6</v>
      </c>
      <c r="E110" s="49">
        <f>SUM(E111)</f>
        <v>30822.9</v>
      </c>
      <c r="F110" s="80">
        <f t="shared" si="6"/>
        <v>56.7</v>
      </c>
      <c r="G110" s="80">
        <f t="shared" si="7"/>
        <v>68.9</v>
      </c>
    </row>
    <row r="111" spans="1:7" ht="15.75">
      <c r="A111" s="18" t="s">
        <v>17</v>
      </c>
      <c r="B111" s="19" t="s">
        <v>16</v>
      </c>
      <c r="C111" s="50">
        <v>54339.24</v>
      </c>
      <c r="D111" s="50">
        <v>44742.6</v>
      </c>
      <c r="E111" s="48">
        <v>30822.9</v>
      </c>
      <c r="F111" s="56">
        <f t="shared" si="6"/>
        <v>56.7</v>
      </c>
      <c r="G111" s="56">
        <f t="shared" si="7"/>
        <v>68.9</v>
      </c>
    </row>
    <row r="112" spans="1:7" ht="15.75">
      <c r="A112" s="22" t="s">
        <v>15</v>
      </c>
      <c r="B112" s="23" t="s">
        <v>14</v>
      </c>
      <c r="C112" s="49">
        <f>SUM(C113:C115)</f>
        <v>4063.9</v>
      </c>
      <c r="D112" s="49">
        <f>SUM(D113:D115)</f>
        <v>3135.8</v>
      </c>
      <c r="E112" s="49">
        <f>SUM(E113:E115)</f>
        <v>2395.3</v>
      </c>
      <c r="F112" s="80">
        <f t="shared" si="6"/>
        <v>58.9</v>
      </c>
      <c r="G112" s="80">
        <f t="shared" si="7"/>
        <v>76.4</v>
      </c>
    </row>
    <row r="113" spans="1:7" ht="15.75">
      <c r="A113" s="18" t="s">
        <v>249</v>
      </c>
      <c r="B113" s="19" t="s">
        <v>250</v>
      </c>
      <c r="C113" s="50">
        <v>2422.14</v>
      </c>
      <c r="D113" s="50">
        <v>1825.8</v>
      </c>
      <c r="E113" s="48">
        <v>1428.27</v>
      </c>
      <c r="F113" s="56">
        <f t="shared" si="6"/>
        <v>59</v>
      </c>
      <c r="G113" s="56">
        <f t="shared" si="7"/>
        <v>78.2</v>
      </c>
    </row>
    <row r="114" spans="1:7" ht="15.75">
      <c r="A114" s="18" t="s">
        <v>13</v>
      </c>
      <c r="B114" s="19" t="s">
        <v>12</v>
      </c>
      <c r="C114" s="50">
        <v>1341.78</v>
      </c>
      <c r="D114" s="50">
        <v>1010</v>
      </c>
      <c r="E114" s="48">
        <v>772.11</v>
      </c>
      <c r="F114" s="56">
        <f t="shared" si="6"/>
        <v>57.5</v>
      </c>
      <c r="G114" s="56">
        <f t="shared" si="7"/>
        <v>76.4</v>
      </c>
    </row>
    <row r="115" spans="1:7" ht="31.5">
      <c r="A115" s="18" t="s">
        <v>11</v>
      </c>
      <c r="B115" s="19" t="s">
        <v>10</v>
      </c>
      <c r="C115" s="50">
        <v>300</v>
      </c>
      <c r="D115" s="50">
        <v>300</v>
      </c>
      <c r="E115" s="48">
        <v>194.9</v>
      </c>
      <c r="F115" s="56">
        <f t="shared" si="6"/>
        <v>65</v>
      </c>
      <c r="G115" s="56">
        <f t="shared" si="7"/>
        <v>65</v>
      </c>
    </row>
    <row r="116" spans="1:7" ht="31.5">
      <c r="A116" s="22" t="s">
        <v>9</v>
      </c>
      <c r="B116" s="23" t="s">
        <v>8</v>
      </c>
      <c r="C116" s="49">
        <f>SUM(C117)</f>
        <v>1004</v>
      </c>
      <c r="D116" s="49">
        <f>SUM(D117)</f>
        <v>750</v>
      </c>
      <c r="E116" s="49">
        <f>SUM(E117)</f>
        <v>0</v>
      </c>
      <c r="F116" s="80">
        <f t="shared" si="6"/>
        <v>0</v>
      </c>
      <c r="G116" s="80">
        <f t="shared" si="7"/>
        <v>0</v>
      </c>
    </row>
    <row r="117" spans="1:7" ht="32.25" thickBot="1">
      <c r="A117" s="18" t="s">
        <v>7</v>
      </c>
      <c r="B117" s="19" t="s">
        <v>6</v>
      </c>
      <c r="C117" s="50">
        <v>1004</v>
      </c>
      <c r="D117" s="50">
        <v>750</v>
      </c>
      <c r="E117" s="48">
        <v>0</v>
      </c>
      <c r="F117" s="56">
        <f t="shared" si="6"/>
        <v>0</v>
      </c>
      <c r="G117" s="56">
        <f t="shared" si="7"/>
        <v>0</v>
      </c>
    </row>
    <row r="118" spans="1:7" ht="16.5" thickBot="1">
      <c r="A118" s="31" t="s">
        <v>5</v>
      </c>
      <c r="B118" s="32" t="s">
        <v>4</v>
      </c>
      <c r="C118" s="57">
        <f>C65+C74+C76+C80+C88+C93+C96+C102+C105+C110+C112+C116</f>
        <v>1630804.6</v>
      </c>
      <c r="D118" s="57">
        <f>D65+D74+D76+D80+D88+D93+D96+D102+D105+D110+D112+D116</f>
        <v>1213188.4</v>
      </c>
      <c r="E118" s="57">
        <f>E65+E74+E76+E80+E88+E93+E96+E102+E105+E110+E112+E116</f>
        <v>829175.2</v>
      </c>
      <c r="F118" s="57">
        <f t="shared" si="6"/>
        <v>50.8</v>
      </c>
      <c r="G118" s="57">
        <f t="shared" si="7"/>
        <v>68.3</v>
      </c>
    </row>
    <row r="119" spans="1:7" ht="48" thickBot="1">
      <c r="A119" s="33" t="s">
        <v>3</v>
      </c>
      <c r="B119" s="34" t="s">
        <v>2</v>
      </c>
      <c r="C119" s="58">
        <f>SUM(C62-C118)</f>
        <v>-72276.7</v>
      </c>
      <c r="D119" s="58"/>
      <c r="E119" s="58">
        <f>SUM(E62-E118)</f>
        <v>85409.8</v>
      </c>
      <c r="F119" s="58"/>
      <c r="G119" s="58"/>
    </row>
    <row r="122" spans="1:7" ht="18.75">
      <c r="A122" s="125" t="s">
        <v>264</v>
      </c>
      <c r="B122" s="125"/>
      <c r="C122" s="35"/>
      <c r="D122" s="35"/>
      <c r="E122" s="35"/>
      <c r="F122" s="35"/>
      <c r="G122" s="62" t="s">
        <v>0</v>
      </c>
    </row>
    <row r="125" spans="3:6" ht="15.75">
      <c r="C125" s="121">
        <v>-75573.1</v>
      </c>
      <c r="D125" s="121"/>
      <c r="E125" s="121">
        <v>102198.3</v>
      </c>
      <c r="F125" s="121"/>
    </row>
  </sheetData>
  <sheetProtection insertRows="0"/>
  <autoFilter ref="A5:G119"/>
  <mergeCells count="3">
    <mergeCell ref="A2:G2"/>
    <mergeCell ref="A1:G1"/>
    <mergeCell ref="A122:B122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6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5"/>
  <sheetViews>
    <sheetView showZeros="0" tabSelected="1" view="pageBreakPreview" zoomScale="80" zoomScaleNormal="80" zoomScaleSheetLayoutView="80" zoomScalePageLayoutView="0" workbookViewId="0" topLeftCell="A1">
      <pane ySplit="5" topLeftCell="A27" activePane="bottomLeft" state="frozen"/>
      <selection pane="topLeft" activeCell="B16" sqref="B16"/>
      <selection pane="bottomLeft" activeCell="G18" sqref="G18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7" width="15.875" style="4" customWidth="1"/>
    <col min="8" max="16384" width="9.125" style="4" customWidth="1"/>
  </cols>
  <sheetData>
    <row r="1" spans="1:7" ht="20.25" customHeight="1">
      <c r="A1" s="124" t="s">
        <v>218</v>
      </c>
      <c r="B1" s="124"/>
      <c r="C1" s="124"/>
      <c r="D1" s="124"/>
      <c r="E1" s="124"/>
      <c r="F1" s="124"/>
      <c r="G1" s="124"/>
    </row>
    <row r="2" spans="1:7" ht="20.25">
      <c r="A2" s="124" t="s">
        <v>265</v>
      </c>
      <c r="B2" s="124"/>
      <c r="C2" s="124"/>
      <c r="D2" s="124"/>
      <c r="E2" s="124"/>
      <c r="F2" s="124"/>
      <c r="G2" s="124"/>
    </row>
    <row r="3" spans="1:7" ht="16.5" thickBot="1">
      <c r="A3" s="5"/>
      <c r="B3" s="6"/>
      <c r="C3" s="7"/>
      <c r="D3" s="7"/>
      <c r="E3" s="8"/>
      <c r="F3" s="8"/>
      <c r="G3" s="8"/>
    </row>
    <row r="4" spans="1:7" ht="63.75" thickBot="1">
      <c r="A4" s="9" t="s">
        <v>197</v>
      </c>
      <c r="B4" s="10" t="s">
        <v>196</v>
      </c>
      <c r="C4" s="11" t="s">
        <v>217</v>
      </c>
      <c r="D4" s="11" t="s">
        <v>268</v>
      </c>
      <c r="E4" s="12" t="s">
        <v>195</v>
      </c>
      <c r="F4" s="13" t="s">
        <v>216</v>
      </c>
      <c r="G4" s="13" t="s">
        <v>267</v>
      </c>
    </row>
    <row r="5" spans="1:7" ht="16.5" thickBot="1">
      <c r="A5" s="14">
        <v>1</v>
      </c>
      <c r="B5" s="15">
        <v>2</v>
      </c>
      <c r="C5" s="16" t="s">
        <v>1</v>
      </c>
      <c r="D5" s="16" t="s">
        <v>261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193</v>
      </c>
      <c r="C6" s="70"/>
      <c r="D6" s="70"/>
      <c r="E6" s="71"/>
      <c r="F6" s="71"/>
      <c r="G6" s="71"/>
    </row>
    <row r="7" spans="1:7" ht="15.75">
      <c r="A7" s="114" t="s">
        <v>192</v>
      </c>
      <c r="B7" s="115" t="s">
        <v>191</v>
      </c>
      <c r="C7" s="116">
        <f>C8+C20</f>
        <v>387128</v>
      </c>
      <c r="D7" s="116">
        <f>D8+D20</f>
        <v>281099.3</v>
      </c>
      <c r="E7" s="116">
        <f>E8+E20</f>
        <v>240977.2</v>
      </c>
      <c r="F7" s="116">
        <f aca="true" t="shared" si="0" ref="F7:F36">IF(C7&gt;0,E7/C7*100,0)</f>
        <v>62.2</v>
      </c>
      <c r="G7" s="116">
        <f aca="true" t="shared" si="1" ref="G7:G36">IF(D7&gt;0,E7/D7*100,0)</f>
        <v>85.7</v>
      </c>
    </row>
    <row r="8" spans="1:7" ht="15.75">
      <c r="A8" s="117"/>
      <c r="B8" s="42" t="s">
        <v>190</v>
      </c>
      <c r="C8" s="3">
        <f>C9+C12+C19+C11+C16</f>
        <v>301188.2</v>
      </c>
      <c r="D8" s="3">
        <f>D9+D12+D19+D11+D16</f>
        <v>208463.6</v>
      </c>
      <c r="E8" s="3">
        <f>E9+E12+E19+E11+E16</f>
        <v>169404.5</v>
      </c>
      <c r="F8" s="3">
        <f t="shared" si="0"/>
        <v>56.2</v>
      </c>
      <c r="G8" s="3">
        <f t="shared" si="1"/>
        <v>81.3</v>
      </c>
    </row>
    <row r="9" spans="1:7" ht="15.75">
      <c r="A9" s="44" t="s">
        <v>189</v>
      </c>
      <c r="B9" s="45" t="s">
        <v>188</v>
      </c>
      <c r="C9" s="2">
        <f>C10</f>
        <v>265466</v>
      </c>
      <c r="D9" s="2">
        <f>D10</f>
        <v>182251.1</v>
      </c>
      <c r="E9" s="2">
        <f>SUM(E10)</f>
        <v>144443.5</v>
      </c>
      <c r="F9" s="2">
        <f t="shared" si="0"/>
        <v>54.4</v>
      </c>
      <c r="G9" s="2">
        <f t="shared" si="1"/>
        <v>79.3</v>
      </c>
    </row>
    <row r="10" spans="1:7" ht="15.75">
      <c r="A10" s="40" t="s">
        <v>187</v>
      </c>
      <c r="B10" s="43" t="s">
        <v>186</v>
      </c>
      <c r="C10" s="1">
        <v>265466</v>
      </c>
      <c r="D10" s="1">
        <v>182251.1</v>
      </c>
      <c r="E10" s="1">
        <v>144443.5</v>
      </c>
      <c r="F10" s="1">
        <f t="shared" si="0"/>
        <v>54.4</v>
      </c>
      <c r="G10" s="1">
        <f t="shared" si="1"/>
        <v>79.3</v>
      </c>
    </row>
    <row r="11" spans="1:7" ht="15.75">
      <c r="A11" s="44" t="s">
        <v>246</v>
      </c>
      <c r="B11" s="45" t="s">
        <v>245</v>
      </c>
      <c r="C11" s="2">
        <v>4413.3</v>
      </c>
      <c r="D11" s="2">
        <v>3568.8</v>
      </c>
      <c r="E11" s="2">
        <v>2938.8</v>
      </c>
      <c r="F11" s="2">
        <f t="shared" si="0"/>
        <v>66.6</v>
      </c>
      <c r="G11" s="2">
        <f t="shared" si="1"/>
        <v>82.3</v>
      </c>
    </row>
    <row r="12" spans="1:7" ht="15.75">
      <c r="A12" s="44" t="s">
        <v>185</v>
      </c>
      <c r="B12" s="45" t="s">
        <v>184</v>
      </c>
      <c r="C12" s="2">
        <f>SUM(C13:C15)</f>
        <v>25262.2</v>
      </c>
      <c r="D12" s="2">
        <f>SUM(D13:D15)</f>
        <v>18735.7</v>
      </c>
      <c r="E12" s="2">
        <f>SUM(E13:E15)</f>
        <v>18001.8</v>
      </c>
      <c r="F12" s="2">
        <f t="shared" si="0"/>
        <v>71.3</v>
      </c>
      <c r="G12" s="2">
        <f t="shared" si="1"/>
        <v>96.1</v>
      </c>
    </row>
    <row r="13" spans="1:7" ht="31.5">
      <c r="A13" s="40" t="s">
        <v>183</v>
      </c>
      <c r="B13" s="43" t="s">
        <v>182</v>
      </c>
      <c r="C13" s="1">
        <v>23620.6</v>
      </c>
      <c r="D13" s="1">
        <v>17400</v>
      </c>
      <c r="E13" s="1">
        <v>17209.1</v>
      </c>
      <c r="F13" s="1">
        <f t="shared" si="0"/>
        <v>72.9</v>
      </c>
      <c r="G13" s="1">
        <f t="shared" si="1"/>
        <v>98.9</v>
      </c>
    </row>
    <row r="14" spans="1:7" ht="15.75">
      <c r="A14" s="40" t="s">
        <v>181</v>
      </c>
      <c r="B14" s="43" t="s">
        <v>180</v>
      </c>
      <c r="C14" s="1">
        <v>417.7</v>
      </c>
      <c r="D14" s="1">
        <v>417.7</v>
      </c>
      <c r="E14" s="1">
        <v>418</v>
      </c>
      <c r="F14" s="1">
        <f t="shared" si="0"/>
        <v>100.1</v>
      </c>
      <c r="G14" s="1">
        <f t="shared" si="1"/>
        <v>100.1</v>
      </c>
    </row>
    <row r="15" spans="1:7" ht="31.5">
      <c r="A15" s="40" t="s">
        <v>229</v>
      </c>
      <c r="B15" s="43" t="s">
        <v>230</v>
      </c>
      <c r="C15" s="1">
        <v>1223.9</v>
      </c>
      <c r="D15" s="1">
        <v>918</v>
      </c>
      <c r="E15" s="1">
        <v>374.7</v>
      </c>
      <c r="F15" s="1">
        <f t="shared" si="0"/>
        <v>30.6</v>
      </c>
      <c r="G15" s="1">
        <f t="shared" si="1"/>
        <v>40.8</v>
      </c>
    </row>
    <row r="16" spans="1:7" ht="15.75">
      <c r="A16" s="44" t="s">
        <v>173</v>
      </c>
      <c r="B16" s="45" t="s">
        <v>172</v>
      </c>
      <c r="C16" s="2">
        <f>SUM(C17:C18)</f>
        <v>6046.7</v>
      </c>
      <c r="D16" s="2">
        <f>SUM(D17:D18)</f>
        <v>3908</v>
      </c>
      <c r="E16" s="2">
        <f>SUM(E17:E18)</f>
        <v>4020</v>
      </c>
      <c r="F16" s="2">
        <f t="shared" si="0"/>
        <v>66.5</v>
      </c>
      <c r="G16" s="2">
        <f t="shared" si="1"/>
        <v>102.9</v>
      </c>
    </row>
    <row r="17" spans="1:7" ht="47.25">
      <c r="A17" s="40" t="s">
        <v>171</v>
      </c>
      <c r="B17" s="43" t="s">
        <v>170</v>
      </c>
      <c r="C17" s="1">
        <v>5883.4</v>
      </c>
      <c r="D17" s="1">
        <v>3830</v>
      </c>
      <c r="E17" s="1">
        <v>3780</v>
      </c>
      <c r="F17" s="1">
        <f t="shared" si="0"/>
        <v>64.2</v>
      </c>
      <c r="G17" s="1">
        <f t="shared" si="1"/>
        <v>98.7</v>
      </c>
    </row>
    <row r="18" spans="1:7" ht="47.25">
      <c r="A18" s="40" t="s">
        <v>168</v>
      </c>
      <c r="B18" s="43" t="s">
        <v>167</v>
      </c>
      <c r="C18" s="1">
        <v>163.3</v>
      </c>
      <c r="D18" s="1">
        <v>78</v>
      </c>
      <c r="E18" s="1">
        <v>240</v>
      </c>
      <c r="F18" s="1">
        <f t="shared" si="0"/>
        <v>147</v>
      </c>
      <c r="G18" s="1">
        <f t="shared" si="1"/>
        <v>307.7</v>
      </c>
    </row>
    <row r="19" spans="1:7" ht="31.5">
      <c r="A19" s="44"/>
      <c r="B19" s="45" t="s">
        <v>165</v>
      </c>
      <c r="C19" s="2"/>
      <c r="D19" s="2"/>
      <c r="E19" s="2">
        <v>0.4</v>
      </c>
      <c r="F19" s="2">
        <f t="shared" si="0"/>
        <v>0</v>
      </c>
      <c r="G19" s="2">
        <f t="shared" si="1"/>
        <v>0</v>
      </c>
    </row>
    <row r="20" spans="1:7" ht="15.75">
      <c r="A20" s="117"/>
      <c r="B20" s="42" t="s">
        <v>164</v>
      </c>
      <c r="C20" s="3">
        <f>C21+C29+C30+C31+C34+C46</f>
        <v>85939.8</v>
      </c>
      <c r="D20" s="3">
        <f>D21+D29+D30+D31+D34+D46</f>
        <v>72635.7</v>
      </c>
      <c r="E20" s="3">
        <f>E21+E29+E30+E31+E34+E46</f>
        <v>71572.7</v>
      </c>
      <c r="F20" s="3">
        <f t="shared" si="0"/>
        <v>83.3</v>
      </c>
      <c r="G20" s="3">
        <f t="shared" si="1"/>
        <v>98.5</v>
      </c>
    </row>
    <row r="21" spans="1:7" ht="47.25">
      <c r="A21" s="44" t="s">
        <v>163</v>
      </c>
      <c r="B21" s="45" t="s">
        <v>162</v>
      </c>
      <c r="C21" s="2">
        <f>SUM(C22:C28)</f>
        <v>38083.2</v>
      </c>
      <c r="D21" s="2">
        <f>SUM(D22:D28)</f>
        <v>32686.3</v>
      </c>
      <c r="E21" s="2">
        <f>SUM(E22:E28)</f>
        <v>29564.6</v>
      </c>
      <c r="F21" s="2">
        <f t="shared" si="0"/>
        <v>77.6</v>
      </c>
      <c r="G21" s="2">
        <f t="shared" si="1"/>
        <v>90.4</v>
      </c>
    </row>
    <row r="22" spans="1:7" ht="63">
      <c r="A22" s="40" t="s">
        <v>161</v>
      </c>
      <c r="B22" s="43" t="s">
        <v>215</v>
      </c>
      <c r="C22" s="1">
        <v>63</v>
      </c>
      <c r="D22" s="1">
        <v>63</v>
      </c>
      <c r="E22" s="1">
        <v>52.8</v>
      </c>
      <c r="F22" s="1">
        <f t="shared" si="0"/>
        <v>83.8</v>
      </c>
      <c r="G22" s="1">
        <f t="shared" si="1"/>
        <v>83.8</v>
      </c>
    </row>
    <row r="23" spans="1:7" ht="47.25">
      <c r="A23" s="40" t="s">
        <v>214</v>
      </c>
      <c r="B23" s="43" t="s">
        <v>213</v>
      </c>
      <c r="C23" s="1">
        <v>165</v>
      </c>
      <c r="D23" s="1">
        <v>123.9</v>
      </c>
      <c r="E23" s="1">
        <v>95.8</v>
      </c>
      <c r="F23" s="1">
        <f t="shared" si="0"/>
        <v>58.1</v>
      </c>
      <c r="G23" s="1">
        <f t="shared" si="1"/>
        <v>77.3</v>
      </c>
    </row>
    <row r="24" spans="1:7" ht="78.75">
      <c r="A24" s="40" t="s">
        <v>159</v>
      </c>
      <c r="B24" s="43" t="s">
        <v>158</v>
      </c>
      <c r="C24" s="1">
        <v>18910</v>
      </c>
      <c r="D24" s="1">
        <v>15514</v>
      </c>
      <c r="E24" s="1">
        <v>17940.5</v>
      </c>
      <c r="F24" s="1">
        <f t="shared" si="0"/>
        <v>94.9</v>
      </c>
      <c r="G24" s="1">
        <f t="shared" si="1"/>
        <v>115.6</v>
      </c>
    </row>
    <row r="25" spans="1:7" ht="94.5">
      <c r="A25" s="40" t="s">
        <v>157</v>
      </c>
      <c r="B25" s="43" t="s">
        <v>156</v>
      </c>
      <c r="C25" s="1"/>
      <c r="D25" s="1"/>
      <c r="E25" s="1">
        <v>1549.3</v>
      </c>
      <c r="F25" s="1">
        <f t="shared" si="0"/>
        <v>0</v>
      </c>
      <c r="G25" s="1">
        <f t="shared" si="1"/>
        <v>0</v>
      </c>
    </row>
    <row r="26" spans="1:7" ht="94.5">
      <c r="A26" s="40" t="s">
        <v>155</v>
      </c>
      <c r="B26" s="43" t="s">
        <v>154</v>
      </c>
      <c r="C26" s="1">
        <v>15959.7</v>
      </c>
      <c r="D26" s="1">
        <v>14125</v>
      </c>
      <c r="E26" s="1">
        <v>6804</v>
      </c>
      <c r="F26" s="1">
        <f t="shared" si="0"/>
        <v>42.6</v>
      </c>
      <c r="G26" s="1">
        <f t="shared" si="1"/>
        <v>48.2</v>
      </c>
    </row>
    <row r="27" spans="1:7" ht="31.5">
      <c r="A27" s="40" t="s">
        <v>153</v>
      </c>
      <c r="B27" s="43" t="s">
        <v>152</v>
      </c>
      <c r="C27" s="1">
        <v>15.5</v>
      </c>
      <c r="D27" s="1">
        <v>15.5</v>
      </c>
      <c r="E27" s="1">
        <v>27.9</v>
      </c>
      <c r="F27" s="1">
        <f t="shared" si="0"/>
        <v>180</v>
      </c>
      <c r="G27" s="1">
        <f t="shared" si="1"/>
        <v>180</v>
      </c>
    </row>
    <row r="28" spans="1:7" ht="94.5">
      <c r="A28" s="40" t="s">
        <v>151</v>
      </c>
      <c r="B28" s="43" t="s">
        <v>150</v>
      </c>
      <c r="C28" s="1">
        <v>2970</v>
      </c>
      <c r="D28" s="1">
        <v>2844.9</v>
      </c>
      <c r="E28" s="1">
        <v>3094.3</v>
      </c>
      <c r="F28" s="1">
        <f t="shared" si="0"/>
        <v>104.2</v>
      </c>
      <c r="G28" s="1">
        <f t="shared" si="1"/>
        <v>108.8</v>
      </c>
    </row>
    <row r="29" spans="1:7" ht="15.75">
      <c r="A29" s="44" t="s">
        <v>149</v>
      </c>
      <c r="B29" s="45" t="s">
        <v>148</v>
      </c>
      <c r="C29" s="2">
        <v>5123.6</v>
      </c>
      <c r="D29" s="2">
        <v>3689</v>
      </c>
      <c r="E29" s="2">
        <v>3150</v>
      </c>
      <c r="F29" s="2">
        <f t="shared" si="0"/>
        <v>61.5</v>
      </c>
      <c r="G29" s="2">
        <f t="shared" si="1"/>
        <v>85.4</v>
      </c>
    </row>
    <row r="30" spans="1:7" ht="31.5">
      <c r="A30" s="44" t="s">
        <v>212</v>
      </c>
      <c r="B30" s="45" t="s">
        <v>211</v>
      </c>
      <c r="C30" s="2"/>
      <c r="D30" s="2"/>
      <c r="E30" s="2">
        <v>40.1</v>
      </c>
      <c r="F30" s="2">
        <f t="shared" si="0"/>
        <v>0</v>
      </c>
      <c r="G30" s="2">
        <f t="shared" si="1"/>
        <v>0</v>
      </c>
    </row>
    <row r="31" spans="1:7" ht="31.5">
      <c r="A31" s="44" t="s">
        <v>145</v>
      </c>
      <c r="B31" s="45" t="s">
        <v>144</v>
      </c>
      <c r="C31" s="2">
        <f>SUM(C32:C33)</f>
        <v>39645</v>
      </c>
      <c r="D31" s="2">
        <f>SUM(D32:D33)</f>
        <v>33882</v>
      </c>
      <c r="E31" s="2">
        <f>SUM(E32:E33)</f>
        <v>37437.3</v>
      </c>
      <c r="F31" s="2">
        <f t="shared" si="0"/>
        <v>94.4</v>
      </c>
      <c r="G31" s="2">
        <f t="shared" si="1"/>
        <v>110.5</v>
      </c>
    </row>
    <row r="32" spans="1:7" ht="94.5">
      <c r="A32" s="40" t="s">
        <v>143</v>
      </c>
      <c r="B32" s="43" t="s">
        <v>142</v>
      </c>
      <c r="C32" s="1">
        <v>3000</v>
      </c>
      <c r="D32" s="1">
        <v>2200</v>
      </c>
      <c r="E32" s="1"/>
      <c r="F32" s="1">
        <f t="shared" si="0"/>
        <v>0</v>
      </c>
      <c r="G32" s="1">
        <f t="shared" si="1"/>
        <v>0</v>
      </c>
    </row>
    <row r="33" spans="1:7" ht="63">
      <c r="A33" s="40" t="s">
        <v>141</v>
      </c>
      <c r="B33" s="43" t="s">
        <v>140</v>
      </c>
      <c r="C33" s="1">
        <v>36645</v>
      </c>
      <c r="D33" s="1">
        <v>31682</v>
      </c>
      <c r="E33" s="1">
        <v>37437.3</v>
      </c>
      <c r="F33" s="1">
        <f t="shared" si="0"/>
        <v>102.2</v>
      </c>
      <c r="G33" s="1">
        <f t="shared" si="1"/>
        <v>118.2</v>
      </c>
    </row>
    <row r="34" spans="1:7" ht="15.75">
      <c r="A34" s="44" t="s">
        <v>139</v>
      </c>
      <c r="B34" s="45" t="s">
        <v>138</v>
      </c>
      <c r="C34" s="2">
        <f>SUM(C35:C45)</f>
        <v>3088</v>
      </c>
      <c r="D34" s="2">
        <f>SUM(D35:D45)</f>
        <v>2378.4</v>
      </c>
      <c r="E34" s="2">
        <f>E35+E37+E39+E40+E41+E42+E44+E45+E43</f>
        <v>1375.8</v>
      </c>
      <c r="F34" s="2">
        <f t="shared" si="0"/>
        <v>44.6</v>
      </c>
      <c r="G34" s="2">
        <f t="shared" si="1"/>
        <v>57.8</v>
      </c>
    </row>
    <row r="35" spans="1:7" ht="126">
      <c r="A35" s="40" t="s">
        <v>210</v>
      </c>
      <c r="B35" s="43" t="s">
        <v>220</v>
      </c>
      <c r="C35" s="1"/>
      <c r="D35" s="1"/>
      <c r="E35" s="1">
        <v>-0.2</v>
      </c>
      <c r="F35" s="1">
        <f t="shared" si="0"/>
        <v>0</v>
      </c>
      <c r="G35" s="1">
        <f t="shared" si="1"/>
        <v>0</v>
      </c>
    </row>
    <row r="36" spans="1:7" ht="0.75" customHeight="1">
      <c r="A36" s="40" t="s">
        <v>209</v>
      </c>
      <c r="B36" s="43" t="s">
        <v>136</v>
      </c>
      <c r="C36" s="1"/>
      <c r="D36" s="1"/>
      <c r="E36" s="1">
        <v>57</v>
      </c>
      <c r="F36" s="1">
        <f t="shared" si="0"/>
        <v>0</v>
      </c>
      <c r="G36" s="1">
        <f t="shared" si="1"/>
        <v>0</v>
      </c>
    </row>
    <row r="37" spans="1:7" ht="78" customHeight="1">
      <c r="A37" s="40" t="s">
        <v>222</v>
      </c>
      <c r="B37" s="43" t="s">
        <v>223</v>
      </c>
      <c r="C37" s="1">
        <v>123.5</v>
      </c>
      <c r="D37" s="1">
        <v>90.5</v>
      </c>
      <c r="E37" s="1">
        <v>80</v>
      </c>
      <c r="F37" s="1">
        <f aca="true" t="shared" si="2" ref="F37:F58">IF(C37&gt;0,E37/C37*100,0)</f>
        <v>64.8</v>
      </c>
      <c r="G37" s="1">
        <f aca="true" t="shared" si="3" ref="G37:G58">IF(D37&gt;0,E37/D37*100,0)</f>
        <v>88.4</v>
      </c>
    </row>
    <row r="38" spans="1:7" ht="1.5" customHeight="1">
      <c r="A38" s="40" t="s">
        <v>235</v>
      </c>
      <c r="B38" s="43" t="s">
        <v>236</v>
      </c>
      <c r="C38" s="1"/>
      <c r="D38" s="1"/>
      <c r="E38" s="1">
        <v>69.2</v>
      </c>
      <c r="F38" s="2">
        <f t="shared" si="2"/>
        <v>0</v>
      </c>
      <c r="G38" s="2">
        <f t="shared" si="3"/>
        <v>0</v>
      </c>
    </row>
    <row r="39" spans="1:7" ht="110.25">
      <c r="A39" s="40" t="s">
        <v>135</v>
      </c>
      <c r="B39" s="43" t="s">
        <v>134</v>
      </c>
      <c r="C39" s="1">
        <v>839.8</v>
      </c>
      <c r="D39" s="1">
        <v>575.2</v>
      </c>
      <c r="E39" s="1">
        <v>492.8</v>
      </c>
      <c r="F39" s="1">
        <f t="shared" si="2"/>
        <v>58.7</v>
      </c>
      <c r="G39" s="1">
        <f t="shared" si="3"/>
        <v>85.7</v>
      </c>
    </row>
    <row r="40" spans="1:7" ht="31.5">
      <c r="A40" s="40" t="s">
        <v>131</v>
      </c>
      <c r="B40" s="43" t="s">
        <v>130</v>
      </c>
      <c r="C40" s="1"/>
      <c r="D40" s="1"/>
      <c r="E40" s="1"/>
      <c r="F40" s="1">
        <f t="shared" si="2"/>
        <v>0</v>
      </c>
      <c r="G40" s="1">
        <f t="shared" si="3"/>
        <v>0</v>
      </c>
    </row>
    <row r="41" spans="1:7" ht="63">
      <c r="A41" s="40" t="s">
        <v>208</v>
      </c>
      <c r="B41" s="43" t="s">
        <v>132</v>
      </c>
      <c r="C41" s="1"/>
      <c r="D41" s="1"/>
      <c r="E41" s="1">
        <v>2</v>
      </c>
      <c r="F41" s="1">
        <f t="shared" si="2"/>
        <v>0</v>
      </c>
      <c r="G41" s="1">
        <f t="shared" si="3"/>
        <v>0</v>
      </c>
    </row>
    <row r="42" spans="1:7" ht="31.5">
      <c r="A42" s="40" t="s">
        <v>131</v>
      </c>
      <c r="B42" s="43" t="s">
        <v>257</v>
      </c>
      <c r="C42" s="1"/>
      <c r="D42" s="1"/>
      <c r="E42" s="1">
        <v>5.7</v>
      </c>
      <c r="F42" s="1">
        <f t="shared" si="2"/>
        <v>0</v>
      </c>
      <c r="G42" s="1">
        <f t="shared" si="3"/>
        <v>0</v>
      </c>
    </row>
    <row r="43" spans="1:7" ht="107.25" customHeight="1">
      <c r="A43" s="40" t="s">
        <v>259</v>
      </c>
      <c r="B43" s="43" t="s">
        <v>260</v>
      </c>
      <c r="C43" s="1"/>
      <c r="D43" s="1"/>
      <c r="E43" s="1">
        <v>51.6</v>
      </c>
      <c r="F43" s="1">
        <f t="shared" si="2"/>
        <v>0</v>
      </c>
      <c r="G43" s="1">
        <f t="shared" si="3"/>
        <v>0</v>
      </c>
    </row>
    <row r="44" spans="1:7" ht="47.25">
      <c r="A44" s="40" t="s">
        <v>129</v>
      </c>
      <c r="B44" s="43" t="s">
        <v>207</v>
      </c>
      <c r="C44" s="1"/>
      <c r="D44" s="1"/>
      <c r="E44" s="1">
        <v>19.3</v>
      </c>
      <c r="F44" s="1">
        <f t="shared" si="2"/>
        <v>0</v>
      </c>
      <c r="G44" s="1">
        <f t="shared" si="3"/>
        <v>0</v>
      </c>
    </row>
    <row r="45" spans="1:7" ht="63">
      <c r="A45" s="40" t="s">
        <v>127</v>
      </c>
      <c r="B45" s="43" t="s">
        <v>126</v>
      </c>
      <c r="C45" s="1">
        <v>2124.7</v>
      </c>
      <c r="D45" s="1">
        <v>1712.7</v>
      </c>
      <c r="E45" s="1">
        <v>724.6</v>
      </c>
      <c r="F45" s="1">
        <f t="shared" si="2"/>
        <v>34.1</v>
      </c>
      <c r="G45" s="1">
        <f t="shared" si="3"/>
        <v>42.3</v>
      </c>
    </row>
    <row r="46" spans="1:7" ht="15.75">
      <c r="A46" s="41" t="s">
        <v>125</v>
      </c>
      <c r="B46" s="42" t="s">
        <v>124</v>
      </c>
      <c r="C46" s="3"/>
      <c r="D46" s="3"/>
      <c r="E46" s="3">
        <f>E47+E48</f>
        <v>4.9</v>
      </c>
      <c r="F46" s="3">
        <f t="shared" si="2"/>
        <v>0</v>
      </c>
      <c r="G46" s="3">
        <f t="shared" si="3"/>
        <v>0</v>
      </c>
    </row>
    <row r="47" spans="1:7" ht="15.75">
      <c r="A47" s="40" t="s">
        <v>206</v>
      </c>
      <c r="B47" s="43" t="s">
        <v>122</v>
      </c>
      <c r="C47" s="1"/>
      <c r="D47" s="1"/>
      <c r="E47" s="1">
        <v>4.9</v>
      </c>
      <c r="F47" s="1">
        <f t="shared" si="2"/>
        <v>0</v>
      </c>
      <c r="G47" s="1">
        <f t="shared" si="3"/>
        <v>0</v>
      </c>
    </row>
    <row r="48" spans="1:7" ht="15.75">
      <c r="A48" s="40" t="s">
        <v>121</v>
      </c>
      <c r="B48" s="43" t="s">
        <v>124</v>
      </c>
      <c r="C48" s="1"/>
      <c r="D48" s="1"/>
      <c r="E48" s="1">
        <v>0</v>
      </c>
      <c r="F48" s="1">
        <f t="shared" si="2"/>
        <v>0</v>
      </c>
      <c r="G48" s="1">
        <f t="shared" si="3"/>
        <v>0</v>
      </c>
    </row>
    <row r="49" spans="1:7" ht="15.75">
      <c r="A49" s="41" t="s">
        <v>119</v>
      </c>
      <c r="B49" s="42" t="s">
        <v>118</v>
      </c>
      <c r="C49" s="3">
        <f>C50+C55+C56+C57</f>
        <v>1043359.2</v>
      </c>
      <c r="D49" s="3">
        <f>D50+D55+D56+D57</f>
        <v>801946.3</v>
      </c>
      <c r="E49" s="3">
        <f>E50+E55+E56+E57</f>
        <v>618991.1</v>
      </c>
      <c r="F49" s="3">
        <f t="shared" si="2"/>
        <v>59.3</v>
      </c>
      <c r="G49" s="3">
        <f t="shared" si="3"/>
        <v>77.2</v>
      </c>
    </row>
    <row r="50" spans="1:7" ht="31.5">
      <c r="A50" s="40" t="s">
        <v>117</v>
      </c>
      <c r="B50" s="43" t="s">
        <v>116</v>
      </c>
      <c r="C50" s="1">
        <f>C51+C52+C53+C54</f>
        <v>1024386.1</v>
      </c>
      <c r="D50" s="1">
        <f>D51+D52+D53+D54</f>
        <v>782973.2</v>
      </c>
      <c r="E50" s="1">
        <f>E51+E52+E53+E54</f>
        <v>600018</v>
      </c>
      <c r="F50" s="1">
        <f t="shared" si="2"/>
        <v>58.6</v>
      </c>
      <c r="G50" s="1">
        <f t="shared" si="3"/>
        <v>76.6</v>
      </c>
    </row>
    <row r="51" spans="1:7" ht="31.5">
      <c r="A51" s="40" t="s">
        <v>115</v>
      </c>
      <c r="B51" s="43" t="s">
        <v>114</v>
      </c>
      <c r="C51" s="1">
        <v>20954.1</v>
      </c>
      <c r="D51" s="1">
        <v>15435.8</v>
      </c>
      <c r="E51" s="1">
        <v>13230.9</v>
      </c>
      <c r="F51" s="1">
        <f t="shared" si="2"/>
        <v>63.1</v>
      </c>
      <c r="G51" s="1">
        <f t="shared" si="3"/>
        <v>85.7</v>
      </c>
    </row>
    <row r="52" spans="1:7" ht="31.5">
      <c r="A52" s="40" t="s">
        <v>113</v>
      </c>
      <c r="B52" s="43" t="s">
        <v>112</v>
      </c>
      <c r="C52" s="1">
        <v>254709.6</v>
      </c>
      <c r="D52" s="1">
        <v>144590</v>
      </c>
      <c r="E52" s="1">
        <v>88078.4</v>
      </c>
      <c r="F52" s="1">
        <f t="shared" si="2"/>
        <v>34.6</v>
      </c>
      <c r="G52" s="1">
        <f t="shared" si="3"/>
        <v>60.9</v>
      </c>
    </row>
    <row r="53" spans="1:7" ht="31.5">
      <c r="A53" s="40" t="s">
        <v>111</v>
      </c>
      <c r="B53" s="43" t="s">
        <v>110</v>
      </c>
      <c r="C53" s="1">
        <v>679662</v>
      </c>
      <c r="D53" s="1">
        <v>570860.1</v>
      </c>
      <c r="E53" s="1">
        <v>465248.1</v>
      </c>
      <c r="F53" s="1">
        <f t="shared" si="2"/>
        <v>68.5</v>
      </c>
      <c r="G53" s="1">
        <f t="shared" si="3"/>
        <v>81.5</v>
      </c>
    </row>
    <row r="54" spans="1:7" ht="15.75">
      <c r="A54" s="40" t="s">
        <v>237</v>
      </c>
      <c r="B54" s="43" t="s">
        <v>108</v>
      </c>
      <c r="C54" s="1">
        <v>69060.4</v>
      </c>
      <c r="D54" s="1">
        <v>52087.3</v>
      </c>
      <c r="E54" s="1">
        <v>33460.6</v>
      </c>
      <c r="F54" s="1">
        <f t="shared" si="2"/>
        <v>48.5</v>
      </c>
      <c r="G54" s="1">
        <f t="shared" si="3"/>
        <v>64.2</v>
      </c>
    </row>
    <row r="55" spans="1:7" ht="15.75">
      <c r="A55" s="44" t="s">
        <v>107</v>
      </c>
      <c r="B55" s="45" t="s">
        <v>106</v>
      </c>
      <c r="C55" s="2"/>
      <c r="D55" s="2"/>
      <c r="E55" s="2"/>
      <c r="F55" s="1">
        <f t="shared" si="2"/>
        <v>0</v>
      </c>
      <c r="G55" s="1">
        <f t="shared" si="3"/>
        <v>0</v>
      </c>
    </row>
    <row r="56" spans="1:7" ht="47.25">
      <c r="A56" s="41" t="s">
        <v>224</v>
      </c>
      <c r="B56" s="42" t="s">
        <v>205</v>
      </c>
      <c r="C56" s="3">
        <v>21007.8</v>
      </c>
      <c r="D56" s="3">
        <v>21007.8</v>
      </c>
      <c r="E56" s="3">
        <v>21007.8</v>
      </c>
      <c r="F56" s="3">
        <f t="shared" si="2"/>
        <v>100</v>
      </c>
      <c r="G56" s="3">
        <f t="shared" si="3"/>
        <v>100</v>
      </c>
    </row>
    <row r="57" spans="1:7" ht="31.5">
      <c r="A57" s="41" t="s">
        <v>105</v>
      </c>
      <c r="B57" s="42" t="s">
        <v>104</v>
      </c>
      <c r="C57" s="3">
        <v>-2034.7</v>
      </c>
      <c r="D57" s="3">
        <v>-2034.7</v>
      </c>
      <c r="E57" s="3">
        <v>-2034.7</v>
      </c>
      <c r="F57" s="3">
        <f t="shared" si="2"/>
        <v>0</v>
      </c>
      <c r="G57" s="3">
        <f t="shared" si="3"/>
        <v>0</v>
      </c>
    </row>
    <row r="58" spans="1:7" ht="16.5" thickBot="1">
      <c r="A58" s="118" t="s">
        <v>103</v>
      </c>
      <c r="B58" s="119" t="s">
        <v>102</v>
      </c>
      <c r="C58" s="120">
        <f>C49+C7</f>
        <v>1430487.2</v>
      </c>
      <c r="D58" s="120">
        <f>D49+D7</f>
        <v>1083045.6</v>
      </c>
      <c r="E58" s="120">
        <f>E49+E7</f>
        <v>859968.3</v>
      </c>
      <c r="F58" s="120">
        <f t="shared" si="2"/>
        <v>60.1</v>
      </c>
      <c r="G58" s="120">
        <f t="shared" si="3"/>
        <v>79.4</v>
      </c>
    </row>
    <row r="59" spans="1:7" ht="15.75">
      <c r="A59" s="25"/>
      <c r="B59" s="26"/>
      <c r="C59" s="112"/>
      <c r="D59" s="112"/>
      <c r="E59" s="112"/>
      <c r="F59" s="113"/>
      <c r="G59" s="113"/>
    </row>
    <row r="60" spans="1:7" ht="15.75">
      <c r="A60" s="27"/>
      <c r="B60" s="28" t="s">
        <v>101</v>
      </c>
      <c r="C60" s="66"/>
      <c r="D60" s="66"/>
      <c r="E60" s="66"/>
      <c r="F60" s="79"/>
      <c r="G60" s="79"/>
    </row>
    <row r="61" spans="1:7" ht="15.75">
      <c r="A61" s="22" t="s">
        <v>100</v>
      </c>
      <c r="B61" s="23" t="s">
        <v>99</v>
      </c>
      <c r="C61" s="49">
        <f>SUM(C62:C68)</f>
        <v>89537.6</v>
      </c>
      <c r="D61" s="49">
        <f>SUM(D62:D68)</f>
        <v>73043.7</v>
      </c>
      <c r="E61" s="49">
        <f>SUM(E62:E68)</f>
        <v>52686.1</v>
      </c>
      <c r="F61" s="80">
        <f aca="true" t="shared" si="4" ref="F61:F92">IF(C61&gt;0,E61/C61*100,0)</f>
        <v>58.8</v>
      </c>
      <c r="G61" s="80">
        <f aca="true" t="shared" si="5" ref="G61:G92">IF(D61&gt;0,E61/D61*100,0)</f>
        <v>72.1</v>
      </c>
    </row>
    <row r="62" spans="1:7" ht="31.5">
      <c r="A62" s="21" t="s">
        <v>98</v>
      </c>
      <c r="B62" s="24" t="s">
        <v>97</v>
      </c>
      <c r="C62" s="56">
        <v>1961.7</v>
      </c>
      <c r="D62" s="56">
        <v>1630.4</v>
      </c>
      <c r="E62" s="56">
        <v>1110.4</v>
      </c>
      <c r="F62" s="56">
        <f t="shared" si="4"/>
        <v>56.6</v>
      </c>
      <c r="G62" s="56">
        <f t="shared" si="5"/>
        <v>68.1</v>
      </c>
    </row>
    <row r="63" spans="1:7" ht="63">
      <c r="A63" s="21" t="s">
        <v>96</v>
      </c>
      <c r="B63" s="24" t="s">
        <v>95</v>
      </c>
      <c r="C63" s="56">
        <v>4838.3</v>
      </c>
      <c r="D63" s="56">
        <v>4381.9</v>
      </c>
      <c r="E63" s="56">
        <v>3279.33</v>
      </c>
      <c r="F63" s="56">
        <f t="shared" si="4"/>
        <v>67.8</v>
      </c>
      <c r="G63" s="56">
        <f t="shared" si="5"/>
        <v>74.8</v>
      </c>
    </row>
    <row r="64" spans="1:7" ht="47.25">
      <c r="A64" s="21" t="s">
        <v>94</v>
      </c>
      <c r="B64" s="24" t="s">
        <v>93</v>
      </c>
      <c r="C64" s="56">
        <v>35636.65</v>
      </c>
      <c r="D64" s="56">
        <v>26870.5</v>
      </c>
      <c r="E64" s="56">
        <v>20433.2</v>
      </c>
      <c r="F64" s="56">
        <f t="shared" si="4"/>
        <v>57.3</v>
      </c>
      <c r="G64" s="56">
        <f t="shared" si="5"/>
        <v>76</v>
      </c>
    </row>
    <row r="65" spans="1:7" ht="15.75">
      <c r="A65" s="21" t="s">
        <v>92</v>
      </c>
      <c r="B65" s="24" t="s">
        <v>91</v>
      </c>
      <c r="C65" s="56">
        <v>0</v>
      </c>
      <c r="D65" s="56">
        <v>0</v>
      </c>
      <c r="E65" s="56">
        <v>0</v>
      </c>
      <c r="F65" s="56">
        <f t="shared" si="4"/>
        <v>0</v>
      </c>
      <c r="G65" s="56">
        <f t="shared" si="5"/>
        <v>0</v>
      </c>
    </row>
    <row r="66" spans="1:7" ht="47.25">
      <c r="A66" s="21" t="s">
        <v>90</v>
      </c>
      <c r="B66" s="24" t="s">
        <v>89</v>
      </c>
      <c r="C66" s="56">
        <v>9520.3</v>
      </c>
      <c r="D66" s="56">
        <v>7574.3</v>
      </c>
      <c r="E66" s="56">
        <v>5897.46</v>
      </c>
      <c r="F66" s="56">
        <f t="shared" si="4"/>
        <v>61.9</v>
      </c>
      <c r="G66" s="56">
        <f t="shared" si="5"/>
        <v>77.9</v>
      </c>
    </row>
    <row r="67" spans="1:7" ht="15.75">
      <c r="A67" s="21" t="s">
        <v>86</v>
      </c>
      <c r="B67" s="24" t="s">
        <v>85</v>
      </c>
      <c r="C67" s="56">
        <v>809.47</v>
      </c>
      <c r="D67" s="56">
        <v>492</v>
      </c>
      <c r="E67" s="56">
        <v>0</v>
      </c>
      <c r="F67" s="56">
        <f t="shared" si="4"/>
        <v>0</v>
      </c>
      <c r="G67" s="56">
        <f t="shared" si="5"/>
        <v>0</v>
      </c>
    </row>
    <row r="68" spans="1:7" ht="15.75">
      <c r="A68" s="21" t="s">
        <v>84</v>
      </c>
      <c r="B68" s="24" t="s">
        <v>83</v>
      </c>
      <c r="C68" s="56">
        <v>36771.2</v>
      </c>
      <c r="D68" s="56">
        <v>32094.6</v>
      </c>
      <c r="E68" s="56">
        <v>21965.71</v>
      </c>
      <c r="F68" s="56">
        <f t="shared" si="4"/>
        <v>59.7</v>
      </c>
      <c r="G68" s="56">
        <f t="shared" si="5"/>
        <v>68.4</v>
      </c>
    </row>
    <row r="69" spans="1:7" ht="15.75">
      <c r="A69" s="22" t="s">
        <v>82</v>
      </c>
      <c r="B69" s="23" t="s">
        <v>81</v>
      </c>
      <c r="C69" s="49">
        <f>SUM(C70)</f>
        <v>1135.1</v>
      </c>
      <c r="D69" s="49">
        <f>SUM(D70)</f>
        <v>887.9</v>
      </c>
      <c r="E69" s="49">
        <f>SUM(E70)</f>
        <v>849.8</v>
      </c>
      <c r="F69" s="80">
        <f t="shared" si="4"/>
        <v>74.9</v>
      </c>
      <c r="G69" s="80">
        <f t="shared" si="5"/>
        <v>95.7</v>
      </c>
    </row>
    <row r="70" spans="1:7" ht="15.75">
      <c r="A70" s="18" t="s">
        <v>80</v>
      </c>
      <c r="B70" s="19" t="s">
        <v>79</v>
      </c>
      <c r="C70" s="56">
        <v>1135.1</v>
      </c>
      <c r="D70" s="56">
        <v>887.9</v>
      </c>
      <c r="E70" s="56">
        <v>849.83</v>
      </c>
      <c r="F70" s="56">
        <f t="shared" si="4"/>
        <v>74.9</v>
      </c>
      <c r="G70" s="56">
        <f t="shared" si="5"/>
        <v>95.7</v>
      </c>
    </row>
    <row r="71" spans="1:7" ht="31.5">
      <c r="A71" s="22" t="s">
        <v>78</v>
      </c>
      <c r="B71" s="23" t="s">
        <v>77</v>
      </c>
      <c r="C71" s="49">
        <f>SUM(C72:C74)</f>
        <v>5841.3</v>
      </c>
      <c r="D71" s="49">
        <f>SUM(D72:D74)</f>
        <v>4950</v>
      </c>
      <c r="E71" s="49">
        <f>SUM(E72:E74)</f>
        <v>2422.2</v>
      </c>
      <c r="F71" s="80">
        <f t="shared" si="4"/>
        <v>41.5</v>
      </c>
      <c r="G71" s="80">
        <f t="shared" si="5"/>
        <v>48.9</v>
      </c>
    </row>
    <row r="72" spans="1:7" ht="15.75">
      <c r="A72" s="21" t="s">
        <v>76</v>
      </c>
      <c r="B72" s="24" t="s">
        <v>75</v>
      </c>
      <c r="C72" s="50"/>
      <c r="D72" s="50"/>
      <c r="E72" s="48"/>
      <c r="F72" s="56">
        <f t="shared" si="4"/>
        <v>0</v>
      </c>
      <c r="G72" s="56">
        <f t="shared" si="5"/>
        <v>0</v>
      </c>
    </row>
    <row r="73" spans="1:7" ht="47.25">
      <c r="A73" s="21" t="s">
        <v>74</v>
      </c>
      <c r="B73" s="24" t="s">
        <v>73</v>
      </c>
      <c r="C73" s="50">
        <v>5841.27</v>
      </c>
      <c r="D73" s="50">
        <v>4950</v>
      </c>
      <c r="E73" s="48">
        <v>2422.15</v>
      </c>
      <c r="F73" s="56">
        <f t="shared" si="4"/>
        <v>41.5</v>
      </c>
      <c r="G73" s="56">
        <f t="shared" si="5"/>
        <v>48.9</v>
      </c>
    </row>
    <row r="74" spans="1:7" ht="15.75">
      <c r="A74" s="21" t="s">
        <v>72</v>
      </c>
      <c r="B74" s="24" t="s">
        <v>71</v>
      </c>
      <c r="C74" s="50"/>
      <c r="D74" s="50"/>
      <c r="E74" s="48"/>
      <c r="F74" s="56">
        <f t="shared" si="4"/>
        <v>0</v>
      </c>
      <c r="G74" s="56">
        <f t="shared" si="5"/>
        <v>0</v>
      </c>
    </row>
    <row r="75" spans="1:7" ht="15.75">
      <c r="A75" s="22" t="s">
        <v>70</v>
      </c>
      <c r="B75" s="23" t="s">
        <v>69</v>
      </c>
      <c r="C75" s="49">
        <f>SUM(C76:C82)</f>
        <v>132023.4</v>
      </c>
      <c r="D75" s="49">
        <f>SUM(D76:D82)</f>
        <v>127444.2</v>
      </c>
      <c r="E75" s="49">
        <f>SUM(E76:E82)</f>
        <v>95233.4</v>
      </c>
      <c r="F75" s="80">
        <f t="shared" si="4"/>
        <v>72.1</v>
      </c>
      <c r="G75" s="80">
        <f t="shared" si="5"/>
        <v>74.7</v>
      </c>
    </row>
    <row r="76" spans="1:7" ht="15.75">
      <c r="A76" s="21" t="s">
        <v>68</v>
      </c>
      <c r="B76" s="24" t="s">
        <v>67</v>
      </c>
      <c r="C76" s="50">
        <v>931.7</v>
      </c>
      <c r="D76" s="50">
        <v>931.7</v>
      </c>
      <c r="E76" s="48">
        <v>675.1</v>
      </c>
      <c r="F76" s="56">
        <f t="shared" si="4"/>
        <v>72.5</v>
      </c>
      <c r="G76" s="56">
        <f t="shared" si="5"/>
        <v>72.5</v>
      </c>
    </row>
    <row r="77" spans="1:7" ht="15.75">
      <c r="A77" s="21" t="s">
        <v>66</v>
      </c>
      <c r="B77" s="24" t="s">
        <v>65</v>
      </c>
      <c r="C77" s="50"/>
      <c r="D77" s="50"/>
      <c r="E77" s="48">
        <v>0</v>
      </c>
      <c r="F77" s="56">
        <f t="shared" si="4"/>
        <v>0</v>
      </c>
      <c r="G77" s="56">
        <f t="shared" si="5"/>
        <v>0</v>
      </c>
    </row>
    <row r="78" spans="1:7" ht="15.75">
      <c r="A78" s="21" t="s">
        <v>64</v>
      </c>
      <c r="B78" s="24" t="s">
        <v>63</v>
      </c>
      <c r="C78" s="50">
        <v>111816.49</v>
      </c>
      <c r="D78" s="50">
        <v>109047.3</v>
      </c>
      <c r="E78" s="48">
        <v>88721.04</v>
      </c>
      <c r="F78" s="56">
        <f t="shared" si="4"/>
        <v>79.3</v>
      </c>
      <c r="G78" s="56">
        <f t="shared" si="5"/>
        <v>81.4</v>
      </c>
    </row>
    <row r="79" spans="1:7" ht="15.75">
      <c r="A79" s="21" t="s">
        <v>254</v>
      </c>
      <c r="B79" s="24" t="s">
        <v>255</v>
      </c>
      <c r="C79" s="50">
        <v>1122</v>
      </c>
      <c r="D79" s="50">
        <v>1122</v>
      </c>
      <c r="E79" s="48">
        <v>0</v>
      </c>
      <c r="F79" s="56">
        <f t="shared" si="4"/>
        <v>0</v>
      </c>
      <c r="G79" s="56">
        <f t="shared" si="5"/>
        <v>0</v>
      </c>
    </row>
    <row r="80" spans="1:7" ht="15.75">
      <c r="A80" s="21" t="s">
        <v>62</v>
      </c>
      <c r="B80" s="24" t="s">
        <v>61</v>
      </c>
      <c r="C80" s="50">
        <v>9967.2</v>
      </c>
      <c r="D80" s="50">
        <v>9553.5</v>
      </c>
      <c r="E80" s="48">
        <v>1255.9</v>
      </c>
      <c r="F80" s="56">
        <f t="shared" si="4"/>
        <v>12.6</v>
      </c>
      <c r="G80" s="56">
        <f t="shared" si="5"/>
        <v>13.1</v>
      </c>
    </row>
    <row r="81" spans="1:7" ht="15.75">
      <c r="A81" s="21" t="s">
        <v>248</v>
      </c>
      <c r="B81" s="24" t="s">
        <v>251</v>
      </c>
      <c r="C81" s="50">
        <v>2313.86</v>
      </c>
      <c r="D81" s="50">
        <v>1827.4</v>
      </c>
      <c r="E81" s="48">
        <v>1237.32</v>
      </c>
      <c r="F81" s="56">
        <f t="shared" si="4"/>
        <v>53.5</v>
      </c>
      <c r="G81" s="56">
        <f t="shared" si="5"/>
        <v>67.7</v>
      </c>
    </row>
    <row r="82" spans="1:7" ht="15.75">
      <c r="A82" s="21" t="s">
        <v>60</v>
      </c>
      <c r="B82" s="24" t="s">
        <v>50</v>
      </c>
      <c r="C82" s="50">
        <v>5872.1</v>
      </c>
      <c r="D82" s="50">
        <v>4962.3</v>
      </c>
      <c r="E82" s="48">
        <v>3344.08</v>
      </c>
      <c r="F82" s="56">
        <f t="shared" si="4"/>
        <v>56.9</v>
      </c>
      <c r="G82" s="56">
        <f t="shared" si="5"/>
        <v>67.4</v>
      </c>
    </row>
    <row r="83" spans="1:7" ht="15.75">
      <c r="A83" s="22" t="s">
        <v>59</v>
      </c>
      <c r="B83" s="23" t="s">
        <v>58</v>
      </c>
      <c r="C83" s="49">
        <f>SUM(C84:C87)</f>
        <v>88389.7</v>
      </c>
      <c r="D83" s="49">
        <f>SUM(D84:D87)</f>
        <v>39939.9</v>
      </c>
      <c r="E83" s="49">
        <f>SUM(E84:E87)</f>
        <v>25179.9</v>
      </c>
      <c r="F83" s="80">
        <f t="shared" si="4"/>
        <v>28.5</v>
      </c>
      <c r="G83" s="80">
        <f t="shared" si="5"/>
        <v>63</v>
      </c>
    </row>
    <row r="84" spans="1:7" ht="15.75">
      <c r="A84" s="21" t="s">
        <v>57</v>
      </c>
      <c r="B84" s="24" t="s">
        <v>56</v>
      </c>
      <c r="C84" s="48">
        <v>66186.89</v>
      </c>
      <c r="D84" s="48">
        <v>19463.7</v>
      </c>
      <c r="E84" s="48">
        <v>12828.84</v>
      </c>
      <c r="F84" s="56">
        <f t="shared" si="4"/>
        <v>19.4</v>
      </c>
      <c r="G84" s="56">
        <f t="shared" si="5"/>
        <v>65.9</v>
      </c>
    </row>
    <row r="85" spans="1:7" ht="15.75">
      <c r="A85" s="21" t="s">
        <v>55</v>
      </c>
      <c r="B85" s="24" t="s">
        <v>54</v>
      </c>
      <c r="C85" s="48">
        <v>21472.43</v>
      </c>
      <c r="D85" s="48">
        <v>19903.2</v>
      </c>
      <c r="E85" s="48">
        <v>11920.9</v>
      </c>
      <c r="F85" s="56">
        <f t="shared" si="4"/>
        <v>55.5</v>
      </c>
      <c r="G85" s="56">
        <f t="shared" si="5"/>
        <v>59.9</v>
      </c>
    </row>
    <row r="86" spans="1:7" ht="15.75">
      <c r="A86" s="21" t="s">
        <v>53</v>
      </c>
      <c r="B86" s="24" t="s">
        <v>52</v>
      </c>
      <c r="C86" s="48">
        <v>100</v>
      </c>
      <c r="D86" s="48">
        <v>100</v>
      </c>
      <c r="E86" s="48">
        <v>100</v>
      </c>
      <c r="F86" s="56">
        <f t="shared" si="4"/>
        <v>100</v>
      </c>
      <c r="G86" s="56">
        <f t="shared" si="5"/>
        <v>100</v>
      </c>
    </row>
    <row r="87" spans="1:7" ht="31.5">
      <c r="A87" s="21" t="s">
        <v>51</v>
      </c>
      <c r="B87" s="24" t="s">
        <v>204</v>
      </c>
      <c r="C87" s="48">
        <v>630.4</v>
      </c>
      <c r="D87" s="48">
        <v>473</v>
      </c>
      <c r="E87" s="48">
        <v>330.15</v>
      </c>
      <c r="F87" s="56">
        <f t="shared" si="4"/>
        <v>52.4</v>
      </c>
      <c r="G87" s="56">
        <f t="shared" si="5"/>
        <v>69.8</v>
      </c>
    </row>
    <row r="88" spans="1:7" ht="15.75">
      <c r="A88" s="22" t="s">
        <v>49</v>
      </c>
      <c r="B88" s="23" t="s">
        <v>48</v>
      </c>
      <c r="C88" s="51">
        <v>0</v>
      </c>
      <c r="D88" s="51"/>
      <c r="E88" s="51">
        <v>0</v>
      </c>
      <c r="F88" s="81">
        <f t="shared" si="4"/>
        <v>0</v>
      </c>
      <c r="G88" s="81">
        <f t="shared" si="5"/>
        <v>0</v>
      </c>
    </row>
    <row r="89" spans="1:7" ht="15.75">
      <c r="A89" s="18" t="s">
        <v>252</v>
      </c>
      <c r="B89" s="19" t="s">
        <v>253</v>
      </c>
      <c r="C89" s="52">
        <v>0</v>
      </c>
      <c r="D89" s="52"/>
      <c r="E89" s="53">
        <v>0</v>
      </c>
      <c r="F89" s="82">
        <f t="shared" si="4"/>
        <v>0</v>
      </c>
      <c r="G89" s="82">
        <f t="shared" si="5"/>
        <v>0</v>
      </c>
    </row>
    <row r="90" spans="1:7" ht="31.5">
      <c r="A90" s="18" t="s">
        <v>47</v>
      </c>
      <c r="B90" s="19" t="s">
        <v>46</v>
      </c>
      <c r="C90" s="52"/>
      <c r="D90" s="52"/>
      <c r="E90" s="53"/>
      <c r="F90" s="82">
        <f t="shared" si="4"/>
        <v>0</v>
      </c>
      <c r="G90" s="82">
        <f t="shared" si="5"/>
        <v>0</v>
      </c>
    </row>
    <row r="91" spans="1:7" ht="15.75">
      <c r="A91" s="22" t="s">
        <v>45</v>
      </c>
      <c r="B91" s="23" t="s">
        <v>44</v>
      </c>
      <c r="C91" s="49">
        <f>SUM(C92,C93,C94,C95,C96)</f>
        <v>963465.4</v>
      </c>
      <c r="D91" s="49">
        <f>SUM(D92,D93,D94,D95,D96)</f>
        <v>676611.1</v>
      </c>
      <c r="E91" s="49">
        <f>SUM(E92:E96)</f>
        <v>465166.5</v>
      </c>
      <c r="F91" s="80">
        <f t="shared" si="4"/>
        <v>48.3</v>
      </c>
      <c r="G91" s="80">
        <f t="shared" si="5"/>
        <v>68.7</v>
      </c>
    </row>
    <row r="92" spans="1:7" ht="15.75">
      <c r="A92" s="21" t="s">
        <v>43</v>
      </c>
      <c r="B92" s="24" t="s">
        <v>42</v>
      </c>
      <c r="C92" s="52">
        <v>473241.2</v>
      </c>
      <c r="D92" s="52">
        <v>307613.1</v>
      </c>
      <c r="E92" s="53">
        <v>185385.03</v>
      </c>
      <c r="F92" s="56">
        <f t="shared" si="4"/>
        <v>39.2</v>
      </c>
      <c r="G92" s="56">
        <f t="shared" si="5"/>
        <v>60.3</v>
      </c>
    </row>
    <row r="93" spans="1:7" ht="15.75">
      <c r="A93" s="21" t="s">
        <v>41</v>
      </c>
      <c r="B93" s="24" t="s">
        <v>40</v>
      </c>
      <c r="C93" s="52">
        <v>437040.48</v>
      </c>
      <c r="D93" s="52">
        <v>328264.9</v>
      </c>
      <c r="E93" s="53">
        <v>249807.6</v>
      </c>
      <c r="F93" s="56">
        <f aca="true" t="shared" si="6" ref="F93:F116">IF(C93&gt;0,E93/C93*100,0)</f>
        <v>57.2</v>
      </c>
      <c r="G93" s="56">
        <f aca="true" t="shared" si="7" ref="G93:G116">IF(D93&gt;0,E93/D93*100,0)</f>
        <v>76.1</v>
      </c>
    </row>
    <row r="94" spans="1:7" ht="31.5">
      <c r="A94" s="21" t="s">
        <v>39</v>
      </c>
      <c r="B94" s="24" t="s">
        <v>38</v>
      </c>
      <c r="C94" s="52">
        <v>250.68</v>
      </c>
      <c r="D94" s="52">
        <v>193.7</v>
      </c>
      <c r="E94" s="53">
        <v>67.2</v>
      </c>
      <c r="F94" s="56">
        <f t="shared" si="6"/>
        <v>26.8</v>
      </c>
      <c r="G94" s="56">
        <f t="shared" si="7"/>
        <v>34.7</v>
      </c>
    </row>
    <row r="95" spans="1:7" ht="15.75">
      <c r="A95" s="21" t="s">
        <v>37</v>
      </c>
      <c r="B95" s="24" t="s">
        <v>36</v>
      </c>
      <c r="C95" s="52">
        <v>9674.8</v>
      </c>
      <c r="D95" s="52">
        <v>9220.8</v>
      </c>
      <c r="E95" s="53">
        <v>6187.27</v>
      </c>
      <c r="F95" s="56">
        <f t="shared" si="6"/>
        <v>64</v>
      </c>
      <c r="G95" s="56">
        <f t="shared" si="7"/>
        <v>67.1</v>
      </c>
    </row>
    <row r="96" spans="1:7" ht="15.75">
      <c r="A96" s="21" t="s">
        <v>35</v>
      </c>
      <c r="B96" s="24" t="s">
        <v>34</v>
      </c>
      <c r="C96" s="52">
        <v>43258.21</v>
      </c>
      <c r="D96" s="52">
        <v>31318.6</v>
      </c>
      <c r="E96" s="53">
        <v>23719.37</v>
      </c>
      <c r="F96" s="56">
        <f t="shared" si="6"/>
        <v>54.8</v>
      </c>
      <c r="G96" s="56">
        <f t="shared" si="7"/>
        <v>75.7</v>
      </c>
    </row>
    <row r="97" spans="1:7" ht="15.75">
      <c r="A97" s="22" t="s">
        <v>33</v>
      </c>
      <c r="B97" s="23" t="s">
        <v>32</v>
      </c>
      <c r="C97" s="49">
        <f>SUM(C98:C99)</f>
        <v>67512</v>
      </c>
      <c r="D97" s="49">
        <f>SUM(D98:D99)</f>
        <v>50173.5</v>
      </c>
      <c r="E97" s="49">
        <f>SUM(E98:E99)</f>
        <v>36757.2</v>
      </c>
      <c r="F97" s="80">
        <f t="shared" si="6"/>
        <v>54.4</v>
      </c>
      <c r="G97" s="80">
        <f t="shared" si="7"/>
        <v>73.3</v>
      </c>
    </row>
    <row r="98" spans="1:7" ht="15.75">
      <c r="A98" s="21" t="s">
        <v>31</v>
      </c>
      <c r="B98" s="24" t="s">
        <v>30</v>
      </c>
      <c r="C98" s="52">
        <v>62518.04</v>
      </c>
      <c r="D98" s="52">
        <v>46189.4</v>
      </c>
      <c r="E98" s="53">
        <v>33682.96</v>
      </c>
      <c r="F98" s="56">
        <f t="shared" si="6"/>
        <v>53.9</v>
      </c>
      <c r="G98" s="56">
        <f t="shared" si="7"/>
        <v>72.9</v>
      </c>
    </row>
    <row r="99" spans="1:7" ht="31.5">
      <c r="A99" s="21" t="s">
        <v>29</v>
      </c>
      <c r="B99" s="24" t="s">
        <v>28</v>
      </c>
      <c r="C99" s="52">
        <v>4994</v>
      </c>
      <c r="D99" s="52">
        <v>3984.1</v>
      </c>
      <c r="E99" s="53">
        <v>3074.26</v>
      </c>
      <c r="F99" s="56">
        <f t="shared" si="6"/>
        <v>61.6</v>
      </c>
      <c r="G99" s="56">
        <f t="shared" si="7"/>
        <v>77.2</v>
      </c>
    </row>
    <row r="100" spans="1:7" ht="15.75">
      <c r="A100" s="22" t="s">
        <v>27</v>
      </c>
      <c r="B100" s="23" t="s">
        <v>26</v>
      </c>
      <c r="C100" s="49">
        <f>SUM(C101:C104)</f>
        <v>37004.8</v>
      </c>
      <c r="D100" s="49">
        <f>SUM(D101:D104)</f>
        <v>31824</v>
      </c>
      <c r="E100" s="49">
        <f>SUM(E101:E104)</f>
        <v>20191.4</v>
      </c>
      <c r="F100" s="80">
        <f t="shared" si="6"/>
        <v>54.6</v>
      </c>
      <c r="G100" s="80">
        <f t="shared" si="7"/>
        <v>63.4</v>
      </c>
    </row>
    <row r="101" spans="1:7" ht="15.75">
      <c r="A101" s="21" t="s">
        <v>243</v>
      </c>
      <c r="B101" s="24" t="s">
        <v>244</v>
      </c>
      <c r="C101" s="52">
        <v>4735</v>
      </c>
      <c r="D101" s="52">
        <v>3608.3</v>
      </c>
      <c r="E101" s="53">
        <v>2541.33</v>
      </c>
      <c r="F101" s="56">
        <f t="shared" si="6"/>
        <v>53.7</v>
      </c>
      <c r="G101" s="56">
        <f t="shared" si="7"/>
        <v>70.4</v>
      </c>
    </row>
    <row r="102" spans="1:7" ht="15.75">
      <c r="A102" s="21" t="s">
        <v>25</v>
      </c>
      <c r="B102" s="24" t="s">
        <v>24</v>
      </c>
      <c r="C102" s="52">
        <v>8627</v>
      </c>
      <c r="D102" s="52">
        <v>8094.6</v>
      </c>
      <c r="E102" s="53">
        <v>6138.97</v>
      </c>
      <c r="F102" s="56">
        <f t="shared" si="6"/>
        <v>71.2</v>
      </c>
      <c r="G102" s="56">
        <f t="shared" si="7"/>
        <v>75.8</v>
      </c>
    </row>
    <row r="103" spans="1:7" ht="15.75">
      <c r="A103" s="21" t="s">
        <v>23</v>
      </c>
      <c r="B103" s="24" t="s">
        <v>22</v>
      </c>
      <c r="C103" s="52">
        <v>21951.9</v>
      </c>
      <c r="D103" s="52">
        <v>19148.6</v>
      </c>
      <c r="E103" s="53">
        <v>10697.52</v>
      </c>
      <c r="F103" s="56">
        <f t="shared" si="6"/>
        <v>48.7</v>
      </c>
      <c r="G103" s="56">
        <f t="shared" si="7"/>
        <v>55.9</v>
      </c>
    </row>
    <row r="104" spans="1:7" ht="15.75">
      <c r="A104" s="29" t="s">
        <v>21</v>
      </c>
      <c r="B104" s="30" t="s">
        <v>20</v>
      </c>
      <c r="C104" s="52">
        <v>1690.88</v>
      </c>
      <c r="D104" s="52">
        <v>972.5</v>
      </c>
      <c r="E104" s="53">
        <v>813.56</v>
      </c>
      <c r="F104" s="56">
        <f t="shared" si="6"/>
        <v>48.1</v>
      </c>
      <c r="G104" s="56">
        <f t="shared" si="7"/>
        <v>83.7</v>
      </c>
    </row>
    <row r="105" spans="1:7" ht="15.75">
      <c r="A105" s="22" t="s">
        <v>19</v>
      </c>
      <c r="B105" s="23" t="s">
        <v>18</v>
      </c>
      <c r="C105" s="49">
        <f>SUM(C106)</f>
        <v>41517.9</v>
      </c>
      <c r="D105" s="49">
        <f>SUM(D106)</f>
        <v>33752</v>
      </c>
      <c r="E105" s="49">
        <f>SUM(E106)</f>
        <v>25898.7</v>
      </c>
      <c r="F105" s="80">
        <f t="shared" si="6"/>
        <v>62.4</v>
      </c>
      <c r="G105" s="80">
        <f t="shared" si="7"/>
        <v>76.7</v>
      </c>
    </row>
    <row r="106" spans="1:7" ht="15.75">
      <c r="A106" s="18" t="s">
        <v>17</v>
      </c>
      <c r="B106" s="19" t="s">
        <v>16</v>
      </c>
      <c r="C106" s="52">
        <v>41517.92</v>
      </c>
      <c r="D106" s="52">
        <v>33752</v>
      </c>
      <c r="E106" s="53">
        <v>25898.73</v>
      </c>
      <c r="F106" s="56">
        <f t="shared" si="6"/>
        <v>62.4</v>
      </c>
      <c r="G106" s="56">
        <f t="shared" si="7"/>
        <v>76.7</v>
      </c>
    </row>
    <row r="107" spans="1:7" ht="15.75">
      <c r="A107" s="22" t="s">
        <v>15</v>
      </c>
      <c r="B107" s="23" t="s">
        <v>14</v>
      </c>
      <c r="C107" s="49">
        <f>SUM(C108:C110)</f>
        <v>4063.9</v>
      </c>
      <c r="D107" s="49">
        <f>SUM(D108:D110)</f>
        <v>3135.8</v>
      </c>
      <c r="E107" s="49">
        <f>SUM(E108:E110)</f>
        <v>2395.3</v>
      </c>
      <c r="F107" s="80">
        <f t="shared" si="6"/>
        <v>58.9</v>
      </c>
      <c r="G107" s="80">
        <f t="shared" si="7"/>
        <v>76.4</v>
      </c>
    </row>
    <row r="108" spans="1:7" ht="15.75">
      <c r="A108" s="18" t="s">
        <v>249</v>
      </c>
      <c r="B108" s="19" t="s">
        <v>250</v>
      </c>
      <c r="C108" s="52">
        <v>2422.14</v>
      </c>
      <c r="D108" s="52">
        <v>1825.8</v>
      </c>
      <c r="E108" s="53">
        <v>1428.27</v>
      </c>
      <c r="F108" s="56">
        <f t="shared" si="6"/>
        <v>59</v>
      </c>
      <c r="G108" s="56">
        <f t="shared" si="7"/>
        <v>78.2</v>
      </c>
    </row>
    <row r="109" spans="1:7" ht="15.75">
      <c r="A109" s="18" t="s">
        <v>13</v>
      </c>
      <c r="B109" s="19" t="s">
        <v>12</v>
      </c>
      <c r="C109" s="52">
        <v>1341.78</v>
      </c>
      <c r="D109" s="52">
        <v>1010</v>
      </c>
      <c r="E109" s="53">
        <v>772.11</v>
      </c>
      <c r="F109" s="56">
        <f t="shared" si="6"/>
        <v>57.5</v>
      </c>
      <c r="G109" s="56">
        <f t="shared" si="7"/>
        <v>76.4</v>
      </c>
    </row>
    <row r="110" spans="1:7" ht="31.5">
      <c r="A110" s="18" t="s">
        <v>11</v>
      </c>
      <c r="B110" s="19" t="s">
        <v>10</v>
      </c>
      <c r="C110" s="52">
        <v>300</v>
      </c>
      <c r="D110" s="52">
        <v>300</v>
      </c>
      <c r="E110" s="53">
        <v>194.9</v>
      </c>
      <c r="F110" s="56">
        <f t="shared" si="6"/>
        <v>65</v>
      </c>
      <c r="G110" s="56">
        <f t="shared" si="7"/>
        <v>65</v>
      </c>
    </row>
    <row r="111" spans="1:7" ht="31.5">
      <c r="A111" s="22" t="s">
        <v>9</v>
      </c>
      <c r="B111" s="23" t="s">
        <v>8</v>
      </c>
      <c r="C111" s="49">
        <f>SUM(C112)</f>
        <v>1000</v>
      </c>
      <c r="D111" s="49">
        <f>SUM(D112)</f>
        <v>750</v>
      </c>
      <c r="E111" s="49">
        <f>SUM(E112)</f>
        <v>0</v>
      </c>
      <c r="F111" s="80">
        <f t="shared" si="6"/>
        <v>0</v>
      </c>
      <c r="G111" s="80">
        <f t="shared" si="7"/>
        <v>0</v>
      </c>
    </row>
    <row r="112" spans="1:7" ht="31.5">
      <c r="A112" s="18" t="s">
        <v>7</v>
      </c>
      <c r="B112" s="19" t="s">
        <v>6</v>
      </c>
      <c r="C112" s="50">
        <v>1000</v>
      </c>
      <c r="D112" s="50">
        <v>750</v>
      </c>
      <c r="E112" s="48">
        <v>0</v>
      </c>
      <c r="F112" s="56">
        <f t="shared" si="6"/>
        <v>0</v>
      </c>
      <c r="G112" s="56">
        <f t="shared" si="7"/>
        <v>0</v>
      </c>
    </row>
    <row r="113" spans="1:7" ht="47.25">
      <c r="A113" s="22" t="s">
        <v>203</v>
      </c>
      <c r="B113" s="23" t="s">
        <v>202</v>
      </c>
      <c r="C113" s="49">
        <f>SUM(C114:C115)</f>
        <v>38384.7</v>
      </c>
      <c r="D113" s="49">
        <f>SUM(D114:D115)</f>
        <v>36098.9</v>
      </c>
      <c r="E113" s="49">
        <f>SUM(E114:E115)</f>
        <v>26673.8</v>
      </c>
      <c r="F113" s="80">
        <f t="shared" si="6"/>
        <v>69.5</v>
      </c>
      <c r="G113" s="80">
        <f t="shared" si="7"/>
        <v>73.9</v>
      </c>
    </row>
    <row r="114" spans="1:7" ht="47.25">
      <c r="A114" s="18" t="s">
        <v>201</v>
      </c>
      <c r="B114" s="19" t="s">
        <v>200</v>
      </c>
      <c r="C114" s="50">
        <v>10963.6</v>
      </c>
      <c r="D114" s="50">
        <v>9321.9</v>
      </c>
      <c r="E114" s="48">
        <v>6690.66</v>
      </c>
      <c r="F114" s="56">
        <f t="shared" si="6"/>
        <v>61</v>
      </c>
      <c r="G114" s="56">
        <f t="shared" si="7"/>
        <v>71.8</v>
      </c>
    </row>
    <row r="115" spans="1:7" ht="16.5" thickBot="1">
      <c r="A115" s="64" t="s">
        <v>199</v>
      </c>
      <c r="B115" s="65" t="s">
        <v>198</v>
      </c>
      <c r="C115" s="50">
        <v>27421.11</v>
      </c>
      <c r="D115" s="50">
        <v>26777</v>
      </c>
      <c r="E115" s="48">
        <v>19983.11</v>
      </c>
      <c r="F115" s="56">
        <f t="shared" si="6"/>
        <v>72.9</v>
      </c>
      <c r="G115" s="56">
        <f t="shared" si="7"/>
        <v>74.6</v>
      </c>
    </row>
    <row r="116" spans="1:7" ht="16.5" thickBot="1">
      <c r="A116" s="31" t="s">
        <v>5</v>
      </c>
      <c r="B116" s="32" t="s">
        <v>4</v>
      </c>
      <c r="C116" s="57">
        <f>C61+C69+C71+C75+C83+C88+C91+C97+C100+C105+C107+C111+C113</f>
        <v>1469875.8</v>
      </c>
      <c r="D116" s="57">
        <f>D61+D69+D71+D75+D83+D88+D91+D97+D100+D105+D107+D111+D113</f>
        <v>1078611</v>
      </c>
      <c r="E116" s="57">
        <f>E61+E69+E71+E75+E83+E88+E91+E97+E100+E105+E107+E111+E113</f>
        <v>753454.3</v>
      </c>
      <c r="F116" s="83">
        <f t="shared" si="6"/>
        <v>51.3</v>
      </c>
      <c r="G116" s="83">
        <f t="shared" si="7"/>
        <v>69.9</v>
      </c>
    </row>
    <row r="117" spans="1:7" ht="48" thickBot="1">
      <c r="A117" s="33" t="s">
        <v>3</v>
      </c>
      <c r="B117" s="34" t="s">
        <v>2</v>
      </c>
      <c r="C117" s="58">
        <f>SUM(C58-C116)</f>
        <v>-39388.6</v>
      </c>
      <c r="D117" s="58"/>
      <c r="E117" s="58">
        <f>SUM(E58-E116)</f>
        <v>106514</v>
      </c>
      <c r="F117" s="58"/>
      <c r="G117" s="58"/>
    </row>
    <row r="118" spans="3:7" ht="15.75">
      <c r="C118" s="59"/>
      <c r="D118" s="59"/>
      <c r="E118" s="59"/>
      <c r="F118" s="59"/>
      <c r="G118" s="59"/>
    </row>
    <row r="120" spans="1:7" ht="18.75">
      <c r="A120" s="125" t="s">
        <v>264</v>
      </c>
      <c r="B120" s="125"/>
      <c r="C120" s="63"/>
      <c r="D120" s="63"/>
      <c r="E120" s="35"/>
      <c r="F120" s="35"/>
      <c r="G120" s="62" t="s">
        <v>0</v>
      </c>
    </row>
    <row r="125" spans="3:6" ht="15.75">
      <c r="C125" s="121">
        <v>-34151.6</v>
      </c>
      <c r="D125" s="121"/>
      <c r="E125" s="121">
        <v>115793.9</v>
      </c>
      <c r="F125" s="121"/>
    </row>
  </sheetData>
  <sheetProtection insertRows="0"/>
  <autoFilter ref="A5:G117"/>
  <mergeCells count="3">
    <mergeCell ref="A1:G1"/>
    <mergeCell ref="A2:G2"/>
    <mergeCell ref="A120:B120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2015-08-20T04:35:11Z</cp:lastPrinted>
  <dcterms:created xsi:type="dcterms:W3CDTF">2002-10-29T08:22:06Z</dcterms:created>
  <dcterms:modified xsi:type="dcterms:W3CDTF">2016-03-24T10:03:27Z</dcterms:modified>
  <cp:category/>
  <cp:version/>
  <cp:contentType/>
  <cp:contentStatus/>
</cp:coreProperties>
</file>