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3995" windowHeight="9840" tabRatio="944" activeTab="0"/>
  </bookViews>
  <sheets>
    <sheet name="КБ" sheetId="1" r:id="rId1"/>
  </sheets>
  <definedNames>
    <definedName name="_xlnm._FilterDatabase" localSheetId="0" hidden="1">'КБ'!$A$5:$E$122</definedName>
    <definedName name="_xlnm.Print_Titles" localSheetId="0">'КБ'!$4:$4</definedName>
    <definedName name="_xlnm.Print_Area" localSheetId="0">'КБ'!$A$1:$E$125</definedName>
  </definedNames>
  <calcPr fullCalcOnLoad="1" fullPrecision="0"/>
</workbook>
</file>

<file path=xl/sharedStrings.xml><?xml version="1.0" encoding="utf-8"?>
<sst xmlns="http://schemas.openxmlformats.org/spreadsheetml/2006/main" count="237" uniqueCount="236">
  <si>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</si>
  <si>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</si>
  <si>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</si>
  <si>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</si>
  <si>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</si>
  <si>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</si>
  <si>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</si>
  <si>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</si>
  <si>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</si>
  <si>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</si>
  <si>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</si>
  <si>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</si>
  <si>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</si>
  <si>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</si>
  <si>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</si>
  <si>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</si>
  <si>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</si>
  <si>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</si>
  <si>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</si>
  <si>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</si>
  <si>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</si>
  <si>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</si>
  <si>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</si>
  <si>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</si>
  <si>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</si>
  <si>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</si>
  <si>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</si>
  <si>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</si>
  <si>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</si>
  <si>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</si>
  <si>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</si>
  <si>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</si>
  <si>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</si>
  <si>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</si>
  <si>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</si>
  <si>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</si>
  <si>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</si>
  <si>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</si>
  <si>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</si>
  <si>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</si>
  <si>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</si>
  <si>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</si>
  <si>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</si>
  <si>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</si>
  <si>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</si>
  <si>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</si>
  <si>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</si>
  <si>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</si>
  <si>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</si>
  <si>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</si>
  <si>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</si>
  <si>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</si>
  <si>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</si>
  <si>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</si>
  <si>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</si>
  <si>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</si>
  <si>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</si>
  <si>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</si>
  <si>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</si>
  <si>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</si>
  <si>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</si>
  <si>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</si>
  <si>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</si>
  <si>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</si>
  <si>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</si>
  <si>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</si>
  <si>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</si>
  <si>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</si>
  <si>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</si>
  <si>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</si>
  <si>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</si>
  <si>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</si>
  <si>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</si>
  <si>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</si>
  <si>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</si>
  <si>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</si>
  <si>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</si>
  <si>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</si>
  <si>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</si>
  <si>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</si>
  <si>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</si>
  <si>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</si>
  <si>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</si>
  <si>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</si>
  <si>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</si>
  <si>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</si>
  <si>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</si>
  <si>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</si>
  <si>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</si>
  <si>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</si>
  <si>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</si>
  <si>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</si>
  <si>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</si>
  <si>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</si>
  <si>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</si>
  <si>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</si>
  <si>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</si>
  <si>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</si>
  <si>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</si>
  <si>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</si>
  <si>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</si>
  <si>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</si>
  <si>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</si>
  <si>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</si>
  <si>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</si>
  <si>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</si>
  <si>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</si>
  <si>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</si>
  <si>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</si>
  <si>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</si>
  <si>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</si>
  <si>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</si>
  <si>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</si>
  <si>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</si>
  <si>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</si>
  <si>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</si>
  <si>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</si>
  <si>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</si>
  <si>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</si>
  <si>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</si>
  <si>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</si>
  <si>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</si>
  <si>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</si>
  <si>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</si>
  <si>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</si>
  <si>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</si>
  <si>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</si>
  <si>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</si>
  <si>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</si>
  <si>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</si>
  <si>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</si>
  <si>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</si>
  <si>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</si>
  <si>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</si>
  <si>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</si>
  <si>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</si>
  <si>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</si>
  <si>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</si>
  <si>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</si>
  <si>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</si>
  <si>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</si>
  <si>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</si>
  <si>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</si>
  <si>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</si>
  <si>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</si>
  <si>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</si>
  <si>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</si>
  <si>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</si>
  <si>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</si>
  <si>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</si>
  <si>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</si>
  <si>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</si>
  <si>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</si>
  <si>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</si>
  <si>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</si>
  <si>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</si>
  <si>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</si>
  <si>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</si>
  <si>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</si>
  <si>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</si>
  <si>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</si>
  <si>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</si>
  <si>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</si>
  <si>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</si>
  <si>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</si>
  <si>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</si>
  <si>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</si>
  <si>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</si>
  <si>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</si>
  <si>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</si>
  <si>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</si>
  <si>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</si>
  <si>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</si>
  <si>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</si>
  <si>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</si>
  <si>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</si>
  <si>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</si>
  <si>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</si>
  <si>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</si>
  <si>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</si>
  <si>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</si>
  <si>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</si>
  <si>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</si>
  <si>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</si>
  <si>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</si>
  <si>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</si>
  <si>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</si>
  <si>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</si>
  <si>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</si>
  <si>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</si>
  <si>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Назначено на год</t>
  </si>
  <si>
    <t>ИСПОЛНЕНИЕ КОНСОЛИДИРОВАННОГО БЮДЖЕТА БОГОРОДСКОГО РАЙОНА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</si>
  <si>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</si>
  <si>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</si>
  <si>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</si>
  <si>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</si>
  <si>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</si>
  <si>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</si>
  <si>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</si>
  <si>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</si>
  <si>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</si>
  <si>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</si>
  <si>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</si>
  <si>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</si>
  <si>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</si>
  <si>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</si>
  <si>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</si>
  <si>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</si>
  <si>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</si>
  <si>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</si>
  <si>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</si>
  <si>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</si>
  <si>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</si>
  <si>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</si>
  <si>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</si>
  <si>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</si>
  <si>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</si>
  <si>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</si>
  <si>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</si>
  <si>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</si>
  <si>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</si>
  <si>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</si>
  <si>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</si>
  <si>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</si>
  <si>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въездом в Российскую Федерацию или выездом из Российской Федерации</t>
  </si>
  <si>
    <t>00 1 16 03030 01 6000 140</t>
  </si>
  <si>
    <t>000 1 16 21000 00 0000 140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</si>
  <si>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</si>
  <si>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</si>
  <si>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</si>
  <si>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</si>
  <si>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</si>
  <si>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применения котнрольно-кассовой техники при осуществлении наличных денежных расчетов и(или) расчетов с использованием платежных карт</t>
  </si>
  <si>
    <t>00 1 16 06000 01 0000 140</t>
  </si>
  <si>
    <t>000 1 16 23000 00 0000</t>
  </si>
  <si>
    <t>на 01.11.2016г.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</si>
</sst>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23" xfId="0" applyNumberFormat="1" applyFont="1" applyFill="1" applyBorder="1" applyAlignment="1" applyProtection="1">
      <alignment horizontal="right" vertical="center"/>
      <protection locked="0"/>
    </xf>
    <xf numFmtId="0" fontId="47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81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172" fontId="2" fillId="33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172" fontId="4" fillId="33" borderId="19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172" fontId="4" fillId="34" borderId="13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5"/>
  <sheetViews>
    <sheetView showZeros="0" tabSelected="1" view="pageBreakPreview" zoomScale="80" zoomScaleNormal="90" zoomScaleSheetLayoutView="80" zoomScalePageLayoutView="0" workbookViewId="0" topLeftCell="A1">
      <pane ySplit="5" topLeftCell="A116" activePane="bottomLeft" state="frozen"/>
      <selection pane="topLeft" activeCell="E128" sqref="E128"/>
      <selection pane="bottomLeft" activeCell="B131" sqref="B131"/>
    </sheetView>
  </sheetViews>
  <sheetFormatPr defaultColWidth="9.00390625" defaultRowHeight="12.75"/>
  <cols>
    <col min="1" max="1" width="30.125" style="4" customWidth="1"/>
    <col min="2" max="2" width="54.625" style="4" customWidth="1"/>
    <col min="3" max="3" width="15.25390625" style="4" customWidth="1"/>
    <col min="4" max="4" width="14.125" style="4" customWidth="1"/>
    <col min="5" max="5" width="17.625" style="4" customWidth="1"/>
    <col min="6" max="16384" width="9.125" style="4" customWidth="1"/>
  </cols>
  <sheetData>
    <row r="1" spans="1:5" ht="20.25">
      <c r="A1" s="113" t="s">
        <v>191</v>
      </c>
      <c r="B1" s="113"/>
      <c r="C1" s="113"/>
      <c r="D1" s="113"/>
      <c r="E1" s="113"/>
    </row>
    <row r="2" spans="1:5" ht="18.75">
      <c r="A2" s="114" t="s">
        <v>235</v>
      </c>
      <c r="B2" s="114"/>
      <c r="C2" s="114"/>
      <c r="D2" s="114"/>
      <c r="E2" s="114"/>
    </row>
    <row r="3" spans="1:5" ht="16.5" thickBot="1">
      <c r="A3" s="5"/>
      <c r="B3" s="6"/>
      <c r="C3" s="7"/>
      <c r="D3" s="8"/>
      <c r="E3" s="8"/>
    </row>
    <row r="4" spans="1:5" ht="48" thickBot="1">
      <c r="A4" s="9" t="s">
        <v>189</v>
      </c>
      <c r="B4" s="10" t="s">
        <v>188</v>
      </c>
      <c r="C4" s="11" t="s">
        <v>190</v>
      </c>
      <c r="D4" s="12" t="s">
        <v>187</v>
      </c>
      <c r="E4" s="13" t="s">
        <v>186</v>
      </c>
    </row>
    <row r="5" spans="1:5" ht="16.5" thickBot="1">
      <c r="A5" s="14">
        <v>1</v>
      </c>
      <c r="B5" s="15">
        <v>2</v>
      </c>
      <c r="C5" s="16" t="s">
        <v>0</v>
      </c>
      <c r="D5" s="17">
        <v>5</v>
      </c>
      <c r="E5" s="17">
        <v>6</v>
      </c>
    </row>
    <row r="6" spans="1:5" ht="16.5" thickBot="1">
      <c r="A6" s="61"/>
      <c r="B6" s="36" t="s">
        <v>185</v>
      </c>
      <c r="C6" s="62"/>
      <c r="D6" s="63"/>
      <c r="E6" s="63"/>
    </row>
    <row r="7" spans="1:5" ht="16.5" thickBot="1">
      <c r="A7" s="37" t="s">
        <v>184</v>
      </c>
      <c r="B7" s="38" t="s">
        <v>183</v>
      </c>
      <c r="C7" s="57">
        <f>C8+C25</f>
        <v>523065.9</v>
      </c>
      <c r="D7" s="57">
        <f>D8+D25</f>
        <v>389235.2</v>
      </c>
      <c r="E7" s="57">
        <f aca="true" t="shared" si="0" ref="E7:E40">IF(C7&gt;0,D7/C7*100,0)</f>
        <v>74.4</v>
      </c>
    </row>
    <row r="8" spans="1:5" ht="16.5" thickBot="1">
      <c r="A8" s="64"/>
      <c r="B8" s="79" t="s">
        <v>182</v>
      </c>
      <c r="C8" s="74">
        <f>C9+C12+C16+C19+C24+C11</f>
        <v>432244.5</v>
      </c>
      <c r="D8" s="74">
        <f>D9+D12+D16+D19+D24+D11</f>
        <v>314858.7</v>
      </c>
      <c r="E8" s="74">
        <f t="shared" si="0"/>
        <v>72.8</v>
      </c>
    </row>
    <row r="9" spans="1:5" ht="15.75">
      <c r="A9" s="80" t="s">
        <v>181</v>
      </c>
      <c r="B9" s="83" t="s">
        <v>180</v>
      </c>
      <c r="C9" s="84">
        <f>C10</f>
        <v>249090.1</v>
      </c>
      <c r="D9" s="84">
        <f>D10</f>
        <v>198478.6</v>
      </c>
      <c r="E9" s="84">
        <f t="shared" si="0"/>
        <v>79.7</v>
      </c>
    </row>
    <row r="10" spans="1:5" s="20" customFormat="1" ht="15.75">
      <c r="A10" s="81" t="s">
        <v>179</v>
      </c>
      <c r="B10" s="85" t="s">
        <v>178</v>
      </c>
      <c r="C10" s="65">
        <v>249090.1</v>
      </c>
      <c r="D10" s="65">
        <v>198478.6</v>
      </c>
      <c r="E10" s="1">
        <f t="shared" si="0"/>
        <v>79.7</v>
      </c>
    </row>
    <row r="11" spans="1:5" s="20" customFormat="1" ht="15.75">
      <c r="A11" s="82" t="s">
        <v>209</v>
      </c>
      <c r="B11" s="86" t="s">
        <v>208</v>
      </c>
      <c r="C11" s="66">
        <v>23107.8</v>
      </c>
      <c r="D11" s="66">
        <v>24546.2</v>
      </c>
      <c r="E11" s="2">
        <f t="shared" si="0"/>
        <v>106.2</v>
      </c>
    </row>
    <row r="12" spans="1:5" s="20" customFormat="1" ht="15.75">
      <c r="A12" s="82" t="s">
        <v>177</v>
      </c>
      <c r="B12" s="86" t="s">
        <v>176</v>
      </c>
      <c r="C12" s="66">
        <f>SUM(C13:C14)+C15</f>
        <v>26739</v>
      </c>
      <c r="D12" s="66">
        <f>SUM(D13:D15)</f>
        <v>23899.9</v>
      </c>
      <c r="E12" s="2">
        <f t="shared" si="0"/>
        <v>89.4</v>
      </c>
    </row>
    <row r="13" spans="1:5" s="20" customFormat="1" ht="31.5">
      <c r="A13" s="81" t="s">
        <v>198</v>
      </c>
      <c r="B13" s="85" t="s">
        <v>175</v>
      </c>
      <c r="C13" s="65">
        <v>25015.2</v>
      </c>
      <c r="D13" s="65">
        <v>22704.7</v>
      </c>
      <c r="E13" s="1">
        <f t="shared" si="0"/>
        <v>90.8</v>
      </c>
    </row>
    <row r="14" spans="1:5" s="20" customFormat="1" ht="15.75">
      <c r="A14" s="81" t="s">
        <v>199</v>
      </c>
      <c r="B14" s="85" t="s">
        <v>174</v>
      </c>
      <c r="C14" s="65">
        <v>907.7</v>
      </c>
      <c r="D14" s="65">
        <v>614</v>
      </c>
      <c r="E14" s="1">
        <f t="shared" si="0"/>
        <v>67.6</v>
      </c>
    </row>
    <row r="15" spans="1:5" s="20" customFormat="1" ht="31.5">
      <c r="A15" s="81" t="s">
        <v>200</v>
      </c>
      <c r="B15" s="85" t="s">
        <v>201</v>
      </c>
      <c r="C15" s="65">
        <v>816.1</v>
      </c>
      <c r="D15" s="65">
        <v>581.2</v>
      </c>
      <c r="E15" s="1">
        <f t="shared" si="0"/>
        <v>71.2</v>
      </c>
    </row>
    <row r="16" spans="1:5" s="20" customFormat="1" ht="15.75">
      <c r="A16" s="82" t="s">
        <v>173</v>
      </c>
      <c r="B16" s="86" t="s">
        <v>172</v>
      </c>
      <c r="C16" s="66">
        <f>SUM(C17:C18)</f>
        <v>125971.4</v>
      </c>
      <c r="D16" s="66">
        <f>SUM(D17:D18)</f>
        <v>62025.9</v>
      </c>
      <c r="E16" s="2">
        <f t="shared" si="0"/>
        <v>49.2</v>
      </c>
    </row>
    <row r="17" spans="1:5" s="20" customFormat="1" ht="15.75">
      <c r="A17" s="81" t="s">
        <v>171</v>
      </c>
      <c r="B17" s="85" t="s">
        <v>170</v>
      </c>
      <c r="C17" s="65">
        <v>22732.4</v>
      </c>
      <c r="D17" s="65">
        <v>5178.8</v>
      </c>
      <c r="E17" s="1">
        <f t="shared" si="0"/>
        <v>22.8</v>
      </c>
    </row>
    <row r="18" spans="1:5" s="20" customFormat="1" ht="15.75">
      <c r="A18" s="81" t="s">
        <v>169</v>
      </c>
      <c r="B18" s="85" t="s">
        <v>168</v>
      </c>
      <c r="C18" s="65">
        <v>103239</v>
      </c>
      <c r="D18" s="65">
        <v>56847.1</v>
      </c>
      <c r="E18" s="1">
        <f t="shared" si="0"/>
        <v>55.1</v>
      </c>
    </row>
    <row r="19" spans="1:5" s="20" customFormat="1" ht="15.75">
      <c r="A19" s="82" t="s">
        <v>167</v>
      </c>
      <c r="B19" s="86" t="s">
        <v>166</v>
      </c>
      <c r="C19" s="66">
        <f>SUM(C20:C23)</f>
        <v>7336.2</v>
      </c>
      <c r="D19" s="66">
        <f>SUM(D20:D23)</f>
        <v>5882.5</v>
      </c>
      <c r="E19" s="2">
        <f t="shared" si="0"/>
        <v>80.2</v>
      </c>
    </row>
    <row r="20" spans="1:5" s="20" customFormat="1" ht="47.25">
      <c r="A20" s="81" t="s">
        <v>165</v>
      </c>
      <c r="B20" s="85" t="s">
        <v>164</v>
      </c>
      <c r="C20" s="65">
        <v>6812.8</v>
      </c>
      <c r="D20" s="65">
        <v>5075.2</v>
      </c>
      <c r="E20" s="1">
        <f t="shared" si="0"/>
        <v>74.5</v>
      </c>
    </row>
    <row r="21" spans="1:5" s="20" customFormat="1" ht="63">
      <c r="A21" s="81" t="s">
        <v>163</v>
      </c>
      <c r="B21" s="85" t="s">
        <v>192</v>
      </c>
      <c r="C21" s="65">
        <v>4.2</v>
      </c>
      <c r="D21" s="65">
        <v>0.2</v>
      </c>
      <c r="E21" s="1">
        <f t="shared" si="0"/>
        <v>4.8</v>
      </c>
    </row>
    <row r="22" spans="1:5" s="20" customFormat="1" ht="94.5">
      <c r="A22" s="81" t="s">
        <v>223</v>
      </c>
      <c r="B22" s="41" t="s">
        <v>224</v>
      </c>
      <c r="C22" s="65">
        <v>209.7</v>
      </c>
      <c r="D22" s="65">
        <v>106.8</v>
      </c>
      <c r="E22" s="1">
        <f t="shared" si="0"/>
        <v>50.9</v>
      </c>
    </row>
    <row r="23" spans="1:5" s="20" customFormat="1" ht="47.25">
      <c r="A23" s="81" t="s">
        <v>162</v>
      </c>
      <c r="B23" s="85" t="s">
        <v>161</v>
      </c>
      <c r="C23" s="65">
        <v>309.5</v>
      </c>
      <c r="D23" s="65">
        <v>700.3</v>
      </c>
      <c r="E23" s="1">
        <f t="shared" si="0"/>
        <v>226.3</v>
      </c>
    </row>
    <row r="24" spans="1:5" s="20" customFormat="1" ht="32.25" thickBot="1">
      <c r="A24" s="82" t="s">
        <v>160</v>
      </c>
      <c r="B24" s="87" t="s">
        <v>159</v>
      </c>
      <c r="C24" s="88"/>
      <c r="D24" s="88">
        <v>25.6</v>
      </c>
      <c r="E24" s="89">
        <f t="shared" si="0"/>
        <v>0</v>
      </c>
    </row>
    <row r="25" spans="1:5" ht="16.5" thickBot="1">
      <c r="A25" s="107"/>
      <c r="B25" s="110" t="s">
        <v>158</v>
      </c>
      <c r="C25" s="111">
        <f>C26+C34+C35+C36+C39+C53</f>
        <v>90821.4</v>
      </c>
      <c r="D25" s="111">
        <f>D26+D34+D35+D36+D39+D53</f>
        <v>74376.5</v>
      </c>
      <c r="E25" s="111">
        <f t="shared" si="0"/>
        <v>81.9</v>
      </c>
    </row>
    <row r="26" spans="1:5" ht="63">
      <c r="A26" s="80" t="s">
        <v>157</v>
      </c>
      <c r="B26" s="108" t="s">
        <v>194</v>
      </c>
      <c r="C26" s="109">
        <f>C27+C28+C29+C30+C31+C32+C33</f>
        <v>49936.1</v>
      </c>
      <c r="D26" s="109">
        <f>SUM(D27:D33)</f>
        <v>33400.7</v>
      </c>
      <c r="E26" s="109">
        <f t="shared" si="0"/>
        <v>66.9</v>
      </c>
    </row>
    <row r="27" spans="1:5" ht="63">
      <c r="A27" s="91" t="s">
        <v>156</v>
      </c>
      <c r="B27" s="96" t="s">
        <v>155</v>
      </c>
      <c r="C27" s="1">
        <v>297</v>
      </c>
      <c r="D27" s="1">
        <v>300</v>
      </c>
      <c r="E27" s="106">
        <f t="shared" si="0"/>
        <v>101</v>
      </c>
    </row>
    <row r="28" spans="1:5" ht="47.25">
      <c r="A28" s="91" t="s">
        <v>196</v>
      </c>
      <c r="B28" s="96" t="s">
        <v>197</v>
      </c>
      <c r="C28" s="1"/>
      <c r="D28" s="90"/>
      <c r="E28" s="90">
        <f t="shared" si="0"/>
        <v>0</v>
      </c>
    </row>
    <row r="29" spans="1:5" s="20" customFormat="1" ht="78.75">
      <c r="A29" s="81" t="s">
        <v>195</v>
      </c>
      <c r="B29" s="85" t="s">
        <v>154</v>
      </c>
      <c r="C29" s="65">
        <v>24444</v>
      </c>
      <c r="D29" s="65">
        <v>11688.9</v>
      </c>
      <c r="E29" s="65">
        <f t="shared" si="0"/>
        <v>47.8</v>
      </c>
    </row>
    <row r="30" spans="1:5" s="20" customFormat="1" ht="110.25">
      <c r="A30" s="81" t="s">
        <v>153</v>
      </c>
      <c r="B30" s="85" t="s">
        <v>152</v>
      </c>
      <c r="C30" s="65">
        <v>696</v>
      </c>
      <c r="D30" s="65">
        <v>937.3</v>
      </c>
      <c r="E30" s="65">
        <f t="shared" si="0"/>
        <v>134.7</v>
      </c>
    </row>
    <row r="31" spans="1:5" s="20" customFormat="1" ht="94.5">
      <c r="A31" s="81" t="s">
        <v>151</v>
      </c>
      <c r="B31" s="85" t="s">
        <v>150</v>
      </c>
      <c r="C31" s="65">
        <v>20426.6</v>
      </c>
      <c r="D31" s="65">
        <v>16493.1</v>
      </c>
      <c r="E31" s="65">
        <f t="shared" si="0"/>
        <v>80.7</v>
      </c>
    </row>
    <row r="32" spans="1:5" s="20" customFormat="1" ht="31.5">
      <c r="A32" s="81" t="s">
        <v>149</v>
      </c>
      <c r="B32" s="85" t="s">
        <v>148</v>
      </c>
      <c r="C32" s="65">
        <v>720.5</v>
      </c>
      <c r="D32" s="65">
        <v>723.5</v>
      </c>
      <c r="E32" s="65">
        <f t="shared" si="0"/>
        <v>100.4</v>
      </c>
    </row>
    <row r="33" spans="1:5" s="20" customFormat="1" ht="94.5">
      <c r="A33" s="81" t="s">
        <v>147</v>
      </c>
      <c r="B33" s="85" t="s">
        <v>146</v>
      </c>
      <c r="C33" s="65">
        <v>3352</v>
      </c>
      <c r="D33" s="65">
        <v>3257.9</v>
      </c>
      <c r="E33" s="65">
        <f t="shared" si="0"/>
        <v>97.2</v>
      </c>
    </row>
    <row r="34" spans="1:5" s="20" customFormat="1" ht="31.5">
      <c r="A34" s="82" t="s">
        <v>145</v>
      </c>
      <c r="B34" s="86" t="s">
        <v>144</v>
      </c>
      <c r="C34" s="66">
        <v>2764.3</v>
      </c>
      <c r="D34" s="66">
        <v>5821.3</v>
      </c>
      <c r="E34" s="66">
        <f t="shared" si="0"/>
        <v>210.6</v>
      </c>
    </row>
    <row r="35" spans="1:5" s="20" customFormat="1" ht="31.5">
      <c r="A35" s="82" t="s">
        <v>143</v>
      </c>
      <c r="B35" s="86" t="s">
        <v>142</v>
      </c>
      <c r="C35" s="66">
        <v>109</v>
      </c>
      <c r="D35" s="66">
        <v>415</v>
      </c>
      <c r="E35" s="66">
        <f t="shared" si="0"/>
        <v>380.7</v>
      </c>
    </row>
    <row r="36" spans="1:5" s="20" customFormat="1" ht="31.5">
      <c r="A36" s="82" t="s">
        <v>141</v>
      </c>
      <c r="B36" s="86" t="s">
        <v>140</v>
      </c>
      <c r="C36" s="66">
        <f>SUM(C37:C38)</f>
        <v>34100</v>
      </c>
      <c r="D36" s="66">
        <f>SUM(D37:D38)</f>
        <v>31293.6</v>
      </c>
      <c r="E36" s="66">
        <f t="shared" si="0"/>
        <v>91.8</v>
      </c>
    </row>
    <row r="37" spans="1:5" s="20" customFormat="1" ht="94.5">
      <c r="A37" s="81" t="s">
        <v>139</v>
      </c>
      <c r="B37" s="85" t="s">
        <v>138</v>
      </c>
      <c r="C37" s="65">
        <v>3000</v>
      </c>
      <c r="D37" s="65">
        <v>4006.3</v>
      </c>
      <c r="E37" s="66">
        <f t="shared" si="0"/>
        <v>133.5</v>
      </c>
    </row>
    <row r="38" spans="1:5" s="20" customFormat="1" ht="78.75">
      <c r="A38" s="81" t="s">
        <v>137</v>
      </c>
      <c r="B38" s="85" t="s">
        <v>136</v>
      </c>
      <c r="C38" s="65">
        <v>31100</v>
      </c>
      <c r="D38" s="65">
        <v>27287.3</v>
      </c>
      <c r="E38" s="66">
        <f t="shared" si="0"/>
        <v>87.7</v>
      </c>
    </row>
    <row r="39" spans="1:5" s="20" customFormat="1" ht="31.5">
      <c r="A39" s="82" t="s">
        <v>135</v>
      </c>
      <c r="B39" s="86" t="s">
        <v>134</v>
      </c>
      <c r="C39" s="66">
        <f>SUM(C40:C52)</f>
        <v>3860</v>
      </c>
      <c r="D39" s="66">
        <f>SUM(D40:D52)</f>
        <v>3448.3</v>
      </c>
      <c r="E39" s="66">
        <f t="shared" si="0"/>
        <v>89.3</v>
      </c>
    </row>
    <row r="40" spans="1:5" s="20" customFormat="1" ht="94.5">
      <c r="A40" s="81" t="s">
        <v>133</v>
      </c>
      <c r="B40" s="104" t="s">
        <v>227</v>
      </c>
      <c r="C40" s="65"/>
      <c r="D40" s="65">
        <v>1.9</v>
      </c>
      <c r="E40" s="65">
        <f t="shared" si="0"/>
        <v>0</v>
      </c>
    </row>
    <row r="41" spans="1:5" s="20" customFormat="1" ht="78.75">
      <c r="A41" s="103" t="s">
        <v>225</v>
      </c>
      <c r="B41" s="105" t="s">
        <v>228</v>
      </c>
      <c r="C41" s="65"/>
      <c r="D41" s="65">
        <v>1.1</v>
      </c>
      <c r="E41" s="65"/>
    </row>
    <row r="42" spans="1:5" s="20" customFormat="1" ht="63">
      <c r="A42" s="103" t="s">
        <v>233</v>
      </c>
      <c r="B42" s="102" t="s">
        <v>232</v>
      </c>
      <c r="C42" s="65"/>
      <c r="D42" s="65"/>
      <c r="E42" s="65"/>
    </row>
    <row r="43" spans="1:5" s="20" customFormat="1" ht="78.75">
      <c r="A43" s="81" t="s">
        <v>203</v>
      </c>
      <c r="B43" s="105" t="s">
        <v>229</v>
      </c>
      <c r="C43" s="65">
        <v>320.2</v>
      </c>
      <c r="D43" s="65">
        <v>240</v>
      </c>
      <c r="E43" s="65">
        <f>IF(C43&gt;0,D43/C43*100,0)</f>
        <v>75</v>
      </c>
    </row>
    <row r="44" spans="1:5" s="20" customFormat="1" ht="47.25">
      <c r="A44" s="81" t="s">
        <v>226</v>
      </c>
      <c r="B44" s="105" t="s">
        <v>230</v>
      </c>
      <c r="C44" s="65"/>
      <c r="D44" s="65">
        <v>0.2</v>
      </c>
      <c r="E44" s="65">
        <f>IF(C44&gt;0,D44/C44*100,0)</f>
        <v>0</v>
      </c>
    </row>
    <row r="45" spans="1:5" s="20" customFormat="1" ht="15.75">
      <c r="A45" s="81" t="s">
        <v>234</v>
      </c>
      <c r="B45" s="105"/>
      <c r="C45" s="65"/>
      <c r="D45" s="65">
        <v>12.5</v>
      </c>
      <c r="E45" s="65"/>
    </row>
    <row r="46" spans="1:5" s="20" customFormat="1" ht="141.75">
      <c r="A46" s="81" t="s">
        <v>132</v>
      </c>
      <c r="B46" s="104" t="s">
        <v>231</v>
      </c>
      <c r="C46" s="65">
        <v>740</v>
      </c>
      <c r="D46" s="65">
        <v>1279.9</v>
      </c>
      <c r="E46" s="65">
        <f aca="true" t="shared" si="1" ref="E46:E65">IF(C46&gt;0,D46/C46*100,0)</f>
        <v>173</v>
      </c>
    </row>
    <row r="47" spans="1:5" s="20" customFormat="1" ht="63">
      <c r="A47" s="81" t="s">
        <v>131</v>
      </c>
      <c r="B47" s="85" t="s">
        <v>130</v>
      </c>
      <c r="C47" s="65"/>
      <c r="D47" s="65"/>
      <c r="E47" s="65">
        <f t="shared" si="1"/>
        <v>0</v>
      </c>
    </row>
    <row r="48" spans="1:5" s="20" customFormat="1" ht="31.5">
      <c r="A48" s="81" t="s">
        <v>129</v>
      </c>
      <c r="B48" s="85" t="s">
        <v>218</v>
      </c>
      <c r="C48" s="65">
        <v>12.6</v>
      </c>
      <c r="D48" s="65">
        <v>0.5</v>
      </c>
      <c r="E48" s="65">
        <f t="shared" si="1"/>
        <v>4</v>
      </c>
    </row>
    <row r="49" spans="1:5" s="20" customFormat="1" ht="94.5">
      <c r="A49" s="39" t="s">
        <v>219</v>
      </c>
      <c r="B49" s="41" t="s">
        <v>220</v>
      </c>
      <c r="C49" s="1">
        <v>780</v>
      </c>
      <c r="D49" s="1">
        <v>782.7</v>
      </c>
      <c r="E49" s="1">
        <f t="shared" si="1"/>
        <v>100.3</v>
      </c>
    </row>
    <row r="50" spans="1:5" s="20" customFormat="1" ht="78.75">
      <c r="A50" s="81" t="s">
        <v>128</v>
      </c>
      <c r="B50" s="85" t="s">
        <v>127</v>
      </c>
      <c r="C50" s="65">
        <v>34.3</v>
      </c>
      <c r="D50" s="65">
        <v>144.4</v>
      </c>
      <c r="E50" s="65">
        <f t="shared" si="1"/>
        <v>421</v>
      </c>
    </row>
    <row r="51" spans="1:5" s="20" customFormat="1" ht="47.25">
      <c r="A51" s="81" t="s">
        <v>204</v>
      </c>
      <c r="B51" s="85" t="s">
        <v>205</v>
      </c>
      <c r="C51" s="65"/>
      <c r="D51" s="65">
        <v>16</v>
      </c>
      <c r="E51" s="65">
        <f t="shared" si="1"/>
        <v>0</v>
      </c>
    </row>
    <row r="52" spans="1:5" s="20" customFormat="1" ht="63">
      <c r="A52" s="81" t="s">
        <v>126</v>
      </c>
      <c r="B52" s="85" t="s">
        <v>125</v>
      </c>
      <c r="C52" s="65">
        <v>1972.9</v>
      </c>
      <c r="D52" s="65">
        <v>969.1</v>
      </c>
      <c r="E52" s="65">
        <f t="shared" si="1"/>
        <v>49.1</v>
      </c>
    </row>
    <row r="53" spans="1:5" ht="15.75">
      <c r="A53" s="92" t="s">
        <v>124</v>
      </c>
      <c r="B53" s="97" t="s">
        <v>123</v>
      </c>
      <c r="C53" s="3">
        <f>C54+C55</f>
        <v>52</v>
      </c>
      <c r="D53" s="3">
        <f>D54+D55</f>
        <v>-2.4</v>
      </c>
      <c r="E53" s="3">
        <f t="shared" si="1"/>
        <v>-4.6</v>
      </c>
    </row>
    <row r="54" spans="1:5" ht="15.75">
      <c r="A54" s="93" t="s">
        <v>122</v>
      </c>
      <c r="B54" s="98" t="s">
        <v>121</v>
      </c>
      <c r="C54" s="3"/>
      <c r="D54" s="67">
        <v>-3</v>
      </c>
      <c r="E54" s="3">
        <f t="shared" si="1"/>
        <v>0</v>
      </c>
    </row>
    <row r="55" spans="1:5" ht="16.5" thickBot="1">
      <c r="A55" s="93" t="s">
        <v>120</v>
      </c>
      <c r="B55" s="99" t="s">
        <v>119</v>
      </c>
      <c r="C55" s="100">
        <v>52</v>
      </c>
      <c r="D55" s="100">
        <v>0.6</v>
      </c>
      <c r="E55" s="100">
        <f t="shared" si="1"/>
        <v>1.2</v>
      </c>
    </row>
    <row r="56" spans="1:5" ht="15.75">
      <c r="A56" s="40" t="s">
        <v>118</v>
      </c>
      <c r="B56" s="94" t="s">
        <v>117</v>
      </c>
      <c r="C56" s="95">
        <f>C57+C62+C64+C63</f>
        <v>1059229.8</v>
      </c>
      <c r="D56" s="95">
        <f>D57+D62+D64+D63</f>
        <v>893990.7</v>
      </c>
      <c r="E56" s="75">
        <f t="shared" si="1"/>
        <v>84.4</v>
      </c>
    </row>
    <row r="57" spans="1:5" ht="31.5">
      <c r="A57" s="39" t="s">
        <v>116</v>
      </c>
      <c r="B57" s="41" t="s">
        <v>115</v>
      </c>
      <c r="C57" s="2">
        <f>SUM(C58:C61)</f>
        <v>1060278.7</v>
      </c>
      <c r="D57" s="2">
        <f>SUM(D58:D61)</f>
        <v>895526.8</v>
      </c>
      <c r="E57" s="76">
        <f t="shared" si="1"/>
        <v>84.5</v>
      </c>
    </row>
    <row r="58" spans="1:5" ht="31.5">
      <c r="A58" s="39" t="s">
        <v>114</v>
      </c>
      <c r="B58" s="41" t="s">
        <v>113</v>
      </c>
      <c r="C58" s="1">
        <v>196615.1</v>
      </c>
      <c r="D58" s="1">
        <v>152865.2</v>
      </c>
      <c r="E58" s="76">
        <f t="shared" si="1"/>
        <v>77.7</v>
      </c>
    </row>
    <row r="59" spans="1:5" ht="47.25">
      <c r="A59" s="39" t="s">
        <v>112</v>
      </c>
      <c r="B59" s="41" t="s">
        <v>111</v>
      </c>
      <c r="C59" s="1">
        <v>153414.6</v>
      </c>
      <c r="D59" s="1">
        <v>127342.6</v>
      </c>
      <c r="E59" s="76">
        <f t="shared" si="1"/>
        <v>83</v>
      </c>
    </row>
    <row r="60" spans="1:5" ht="31.5">
      <c r="A60" s="39" t="s">
        <v>110</v>
      </c>
      <c r="B60" s="41" t="s">
        <v>109</v>
      </c>
      <c r="C60" s="1">
        <v>705370.2</v>
      </c>
      <c r="D60" s="1">
        <v>610440.2</v>
      </c>
      <c r="E60" s="76">
        <f t="shared" si="1"/>
        <v>86.5</v>
      </c>
    </row>
    <row r="61" spans="1:5" ht="15.75">
      <c r="A61" s="39" t="s">
        <v>108</v>
      </c>
      <c r="B61" s="41" t="s">
        <v>107</v>
      </c>
      <c r="C61" s="1">
        <v>4878.8</v>
      </c>
      <c r="D61" s="1">
        <v>4878.8</v>
      </c>
      <c r="E61" s="76">
        <f t="shared" si="1"/>
        <v>100</v>
      </c>
    </row>
    <row r="62" spans="1:5" ht="15.75">
      <c r="A62" s="42" t="s">
        <v>106</v>
      </c>
      <c r="B62" s="43" t="s">
        <v>105</v>
      </c>
      <c r="C62" s="2">
        <v>1344.2</v>
      </c>
      <c r="D62" s="2">
        <v>857</v>
      </c>
      <c r="E62" s="76">
        <f t="shared" si="1"/>
        <v>63.8</v>
      </c>
    </row>
    <row r="63" spans="1:5" ht="94.5">
      <c r="A63" s="59" t="s">
        <v>193</v>
      </c>
      <c r="B63" s="60" t="s">
        <v>202</v>
      </c>
      <c r="C63" s="68"/>
      <c r="D63" s="68"/>
      <c r="E63" s="77">
        <f t="shared" si="1"/>
        <v>0</v>
      </c>
    </row>
    <row r="64" spans="1:5" ht="31.5">
      <c r="A64" s="59" t="s">
        <v>104</v>
      </c>
      <c r="B64" s="60" t="s">
        <v>103</v>
      </c>
      <c r="C64" s="68">
        <v>-2393.1</v>
      </c>
      <c r="D64" s="68">
        <v>-2393.1</v>
      </c>
      <c r="E64" s="77">
        <f t="shared" si="1"/>
        <v>0</v>
      </c>
    </row>
    <row r="65" spans="1:5" ht="15.75">
      <c r="A65" s="44" t="s">
        <v>102</v>
      </c>
      <c r="B65" s="45" t="s">
        <v>101</v>
      </c>
      <c r="C65" s="58">
        <f>C7+C56</f>
        <v>1582295.7</v>
      </c>
      <c r="D65" s="58">
        <f>D7+D56</f>
        <v>1283225.9</v>
      </c>
      <c r="E65" s="70">
        <f t="shared" si="1"/>
        <v>81.1</v>
      </c>
    </row>
    <row r="66" spans="1:5" ht="15.75">
      <c r="A66" s="25"/>
      <c r="B66" s="26"/>
      <c r="C66" s="69"/>
      <c r="D66" s="69"/>
      <c r="E66" s="78"/>
    </row>
    <row r="67" spans="1:5" ht="15.75">
      <c r="A67" s="27"/>
      <c r="B67" s="28" t="s">
        <v>100</v>
      </c>
      <c r="C67" s="46"/>
      <c r="D67" s="46"/>
      <c r="E67" s="54"/>
    </row>
    <row r="68" spans="1:5" ht="15.75">
      <c r="A68" s="22" t="s">
        <v>99</v>
      </c>
      <c r="B68" s="23" t="s">
        <v>98</v>
      </c>
      <c r="C68" s="47">
        <f>SUM(C69:C76)</f>
        <v>135215.7</v>
      </c>
      <c r="D68" s="47">
        <f>SUM(D69:D76)</f>
        <v>104196.5</v>
      </c>
      <c r="E68" s="71">
        <f aca="true" t="shared" si="2" ref="E68:E99">IF(C68&gt;0,D68/C68*100,0)</f>
        <v>77.1</v>
      </c>
    </row>
    <row r="69" spans="1:5" ht="31.5">
      <c r="A69" s="21" t="s">
        <v>97</v>
      </c>
      <c r="B69" s="24" t="s">
        <v>96</v>
      </c>
      <c r="C69" s="48">
        <v>2663.2</v>
      </c>
      <c r="D69" s="46">
        <v>2273.8</v>
      </c>
      <c r="E69" s="54">
        <f t="shared" si="2"/>
        <v>85.4</v>
      </c>
    </row>
    <row r="70" spans="1:5" ht="63">
      <c r="A70" s="21" t="s">
        <v>95</v>
      </c>
      <c r="B70" s="24" t="s">
        <v>94</v>
      </c>
      <c r="C70" s="48">
        <v>5382</v>
      </c>
      <c r="D70" s="46">
        <v>4663.7</v>
      </c>
      <c r="E70" s="54">
        <f t="shared" si="2"/>
        <v>86.7</v>
      </c>
    </row>
    <row r="71" spans="1:5" ht="47.25">
      <c r="A71" s="21" t="s">
        <v>93</v>
      </c>
      <c r="B71" s="24" t="s">
        <v>92</v>
      </c>
      <c r="C71" s="48">
        <v>67633.5</v>
      </c>
      <c r="D71" s="51">
        <v>51910.3</v>
      </c>
      <c r="E71" s="54">
        <f t="shared" si="2"/>
        <v>76.8</v>
      </c>
    </row>
    <row r="72" spans="1:5" ht="15.75">
      <c r="A72" s="21" t="s">
        <v>91</v>
      </c>
      <c r="B72" s="24" t="s">
        <v>90</v>
      </c>
      <c r="C72" s="48">
        <v>13.8</v>
      </c>
      <c r="D72" s="46">
        <v>13.8</v>
      </c>
      <c r="E72" s="54">
        <f t="shared" si="2"/>
        <v>100</v>
      </c>
    </row>
    <row r="73" spans="1:5" ht="47.25">
      <c r="A73" s="21" t="s">
        <v>89</v>
      </c>
      <c r="B73" s="24" t="s">
        <v>88</v>
      </c>
      <c r="C73" s="48">
        <v>10303.5</v>
      </c>
      <c r="D73" s="46">
        <v>8729.3</v>
      </c>
      <c r="E73" s="54">
        <f t="shared" si="2"/>
        <v>84.7</v>
      </c>
    </row>
    <row r="74" spans="1:5" ht="15.75">
      <c r="A74" s="21" t="s">
        <v>87</v>
      </c>
      <c r="B74" s="24" t="s">
        <v>86</v>
      </c>
      <c r="C74" s="48">
        <v>100</v>
      </c>
      <c r="D74" s="46">
        <v>100</v>
      </c>
      <c r="E74" s="54">
        <f t="shared" si="2"/>
        <v>100</v>
      </c>
    </row>
    <row r="75" spans="1:5" ht="15.75">
      <c r="A75" s="21" t="s">
        <v>85</v>
      </c>
      <c r="B75" s="24" t="s">
        <v>84</v>
      </c>
      <c r="C75" s="48">
        <v>1554</v>
      </c>
      <c r="D75" s="46"/>
      <c r="E75" s="54">
        <f t="shared" si="2"/>
        <v>0</v>
      </c>
    </row>
    <row r="76" spans="1:5" ht="15.75">
      <c r="A76" s="21" t="s">
        <v>83</v>
      </c>
      <c r="B76" s="24" t="s">
        <v>82</v>
      </c>
      <c r="C76" s="48">
        <v>47565.7</v>
      </c>
      <c r="D76" s="46">
        <v>36505.6</v>
      </c>
      <c r="E76" s="54">
        <f t="shared" si="2"/>
        <v>76.7</v>
      </c>
    </row>
    <row r="77" spans="1:5" ht="15.75">
      <c r="A77" s="22" t="s">
        <v>81</v>
      </c>
      <c r="B77" s="23" t="s">
        <v>80</v>
      </c>
      <c r="C77" s="47">
        <f>SUM(C78)</f>
        <v>1258.1</v>
      </c>
      <c r="D77" s="47">
        <f>SUM(D78)</f>
        <v>723.6</v>
      </c>
      <c r="E77" s="71">
        <f t="shared" si="2"/>
        <v>57.5</v>
      </c>
    </row>
    <row r="78" spans="1:5" ht="15.75">
      <c r="A78" s="18" t="s">
        <v>79</v>
      </c>
      <c r="B78" s="19" t="s">
        <v>78</v>
      </c>
      <c r="C78" s="48">
        <v>1258.1</v>
      </c>
      <c r="D78" s="46">
        <v>723.6</v>
      </c>
      <c r="E78" s="54">
        <f t="shared" si="2"/>
        <v>57.5</v>
      </c>
    </row>
    <row r="79" spans="1:5" ht="31.5">
      <c r="A79" s="22" t="s">
        <v>77</v>
      </c>
      <c r="B79" s="23" t="s">
        <v>76</v>
      </c>
      <c r="C79" s="47">
        <f>SUM(C80:C82)</f>
        <v>25502.4</v>
      </c>
      <c r="D79" s="47">
        <f>SUM(D80:D82)</f>
        <v>19908.1</v>
      </c>
      <c r="E79" s="71">
        <f t="shared" si="2"/>
        <v>78.1</v>
      </c>
    </row>
    <row r="80" spans="1:5" ht="15.75">
      <c r="A80" s="21" t="s">
        <v>75</v>
      </c>
      <c r="B80" s="24" t="s">
        <v>74</v>
      </c>
      <c r="C80" s="48"/>
      <c r="D80" s="46"/>
      <c r="E80" s="54">
        <f t="shared" si="2"/>
        <v>0</v>
      </c>
    </row>
    <row r="81" spans="1:5" ht="47.25">
      <c r="A81" s="21" t="s">
        <v>73</v>
      </c>
      <c r="B81" s="24" t="s">
        <v>72</v>
      </c>
      <c r="C81" s="48">
        <v>4237</v>
      </c>
      <c r="D81" s="46">
        <v>3583</v>
      </c>
      <c r="E81" s="54">
        <f t="shared" si="2"/>
        <v>84.6</v>
      </c>
    </row>
    <row r="82" spans="1:5" ht="15.75">
      <c r="A82" s="21" t="s">
        <v>71</v>
      </c>
      <c r="B82" s="24" t="s">
        <v>70</v>
      </c>
      <c r="C82" s="48">
        <v>21265.4</v>
      </c>
      <c r="D82" s="46">
        <v>16325.1</v>
      </c>
      <c r="E82" s="54">
        <f t="shared" si="2"/>
        <v>76.8</v>
      </c>
    </row>
    <row r="83" spans="1:5" ht="15.75">
      <c r="A83" s="22" t="s">
        <v>69</v>
      </c>
      <c r="B83" s="23" t="s">
        <v>68</v>
      </c>
      <c r="C83" s="47">
        <f>SUM(C84:C90)</f>
        <v>148165.7</v>
      </c>
      <c r="D83" s="47">
        <f>SUM(D84:D90)</f>
        <v>98113.1</v>
      </c>
      <c r="E83" s="71">
        <f t="shared" si="2"/>
        <v>66.2</v>
      </c>
    </row>
    <row r="84" spans="1:5" ht="15.75">
      <c r="A84" s="21" t="s">
        <v>67</v>
      </c>
      <c r="B84" s="24" t="s">
        <v>66</v>
      </c>
      <c r="C84" s="48">
        <v>991</v>
      </c>
      <c r="D84" s="46">
        <v>794.7</v>
      </c>
      <c r="E84" s="54">
        <f t="shared" si="2"/>
        <v>80.2</v>
      </c>
    </row>
    <row r="85" spans="1:5" ht="15.75">
      <c r="A85" s="21" t="s">
        <v>65</v>
      </c>
      <c r="B85" s="24" t="s">
        <v>64</v>
      </c>
      <c r="C85" s="48"/>
      <c r="D85" s="46"/>
      <c r="E85" s="54">
        <f t="shared" si="2"/>
        <v>0</v>
      </c>
    </row>
    <row r="86" spans="1:5" ht="15.75">
      <c r="A86" s="21" t="s">
        <v>63</v>
      </c>
      <c r="B86" s="24" t="s">
        <v>62</v>
      </c>
      <c r="C86" s="48">
        <v>81198.9</v>
      </c>
      <c r="D86" s="46">
        <v>69074.9</v>
      </c>
      <c r="E86" s="54">
        <f t="shared" si="2"/>
        <v>85.1</v>
      </c>
    </row>
    <row r="87" spans="1:5" ht="15.75">
      <c r="A87" s="21" t="s">
        <v>216</v>
      </c>
      <c r="B87" s="24" t="s">
        <v>217</v>
      </c>
      <c r="C87" s="48">
        <v>1881.7</v>
      </c>
      <c r="D87" s="46">
        <v>121.7</v>
      </c>
      <c r="E87" s="54">
        <f t="shared" si="2"/>
        <v>6.5</v>
      </c>
    </row>
    <row r="88" spans="1:5" ht="15.75">
      <c r="A88" s="21" t="s">
        <v>61</v>
      </c>
      <c r="B88" s="24" t="s">
        <v>60</v>
      </c>
      <c r="C88" s="48">
        <v>56837.8</v>
      </c>
      <c r="D88" s="46">
        <v>22331.6</v>
      </c>
      <c r="E88" s="54">
        <f t="shared" si="2"/>
        <v>39.3</v>
      </c>
    </row>
    <row r="89" spans="1:5" ht="15.75">
      <c r="A89" s="21" t="s">
        <v>210</v>
      </c>
      <c r="B89" s="24" t="s">
        <v>213</v>
      </c>
      <c r="C89" s="48">
        <v>715.7</v>
      </c>
      <c r="D89" s="46">
        <v>579.7</v>
      </c>
      <c r="E89" s="54">
        <f t="shared" si="2"/>
        <v>81</v>
      </c>
    </row>
    <row r="90" spans="1:5" ht="15.75">
      <c r="A90" s="21" t="s">
        <v>59</v>
      </c>
      <c r="B90" s="24" t="s">
        <v>49</v>
      </c>
      <c r="C90" s="48">
        <v>6540.6</v>
      </c>
      <c r="D90" s="46">
        <v>5210.5</v>
      </c>
      <c r="E90" s="54">
        <f t="shared" si="2"/>
        <v>79.7</v>
      </c>
    </row>
    <row r="91" spans="1:5" ht="15.75">
      <c r="A91" s="22" t="s">
        <v>58</v>
      </c>
      <c r="B91" s="23" t="s">
        <v>57</v>
      </c>
      <c r="C91" s="47">
        <f>SUM(C92:C95)</f>
        <v>168316.8</v>
      </c>
      <c r="D91" s="47">
        <f>SUM(D92:D95)</f>
        <v>103149.8</v>
      </c>
      <c r="E91" s="71">
        <f t="shared" si="2"/>
        <v>61.3</v>
      </c>
    </row>
    <row r="92" spans="1:5" ht="15.75">
      <c r="A92" s="21" t="s">
        <v>56</v>
      </c>
      <c r="B92" s="24" t="s">
        <v>55</v>
      </c>
      <c r="C92" s="48">
        <v>61977</v>
      </c>
      <c r="D92" s="46">
        <v>30191.3</v>
      </c>
      <c r="E92" s="54">
        <f t="shared" si="2"/>
        <v>48.7</v>
      </c>
    </row>
    <row r="93" spans="1:5" ht="15.75">
      <c r="A93" s="21" t="s">
        <v>54</v>
      </c>
      <c r="B93" s="24" t="s">
        <v>53</v>
      </c>
      <c r="C93" s="46">
        <v>22909</v>
      </c>
      <c r="D93" s="46">
        <v>16695.3</v>
      </c>
      <c r="E93" s="54">
        <f t="shared" si="2"/>
        <v>72.9</v>
      </c>
    </row>
    <row r="94" spans="1:5" ht="15.75">
      <c r="A94" s="21" t="s">
        <v>52</v>
      </c>
      <c r="B94" s="24" t="s">
        <v>51</v>
      </c>
      <c r="C94" s="51">
        <v>54584.1</v>
      </c>
      <c r="D94" s="46">
        <v>34662.2</v>
      </c>
      <c r="E94" s="54">
        <f t="shared" si="2"/>
        <v>63.5</v>
      </c>
    </row>
    <row r="95" spans="1:5" ht="15.75">
      <c r="A95" s="21" t="s">
        <v>50</v>
      </c>
      <c r="B95" s="24" t="s">
        <v>49</v>
      </c>
      <c r="C95" s="50">
        <v>28846.7</v>
      </c>
      <c r="D95" s="46">
        <v>21601</v>
      </c>
      <c r="E95" s="54">
        <f t="shared" si="2"/>
        <v>74.9</v>
      </c>
    </row>
    <row r="96" spans="1:5" ht="15.75">
      <c r="A96" s="22" t="s">
        <v>48</v>
      </c>
      <c r="B96" s="23" t="s">
        <v>47</v>
      </c>
      <c r="C96" s="49">
        <f>SUM(C97:C98)</f>
        <v>0.9</v>
      </c>
      <c r="D96" s="49">
        <f>SUM(D97:D98)</f>
        <v>0.9</v>
      </c>
      <c r="E96" s="72">
        <f t="shared" si="2"/>
        <v>100</v>
      </c>
    </row>
    <row r="97" spans="1:5" ht="15.75">
      <c r="A97" s="18" t="s">
        <v>214</v>
      </c>
      <c r="B97" s="19" t="s">
        <v>215</v>
      </c>
      <c r="C97" s="50">
        <v>0.9</v>
      </c>
      <c r="D97" s="51">
        <v>0.9</v>
      </c>
      <c r="E97" s="73">
        <f t="shared" si="2"/>
        <v>100</v>
      </c>
    </row>
    <row r="98" spans="1:5" ht="31.5">
      <c r="A98" s="18" t="s">
        <v>46</v>
      </c>
      <c r="B98" s="19" t="s">
        <v>45</v>
      </c>
      <c r="C98" s="50"/>
      <c r="D98" s="51"/>
      <c r="E98" s="73">
        <f t="shared" si="2"/>
        <v>0</v>
      </c>
    </row>
    <row r="99" spans="1:5" ht="15.75">
      <c r="A99" s="22" t="s">
        <v>44</v>
      </c>
      <c r="B99" s="23" t="s">
        <v>43</v>
      </c>
      <c r="C99" s="47">
        <f>SUM(C100:C104)</f>
        <v>989196.7</v>
      </c>
      <c r="D99" s="47">
        <f>SUM(D100:D104)</f>
        <v>758421</v>
      </c>
      <c r="E99" s="71">
        <f t="shared" si="2"/>
        <v>76.7</v>
      </c>
    </row>
    <row r="100" spans="1:5" ht="15.75">
      <c r="A100" s="21" t="s">
        <v>42</v>
      </c>
      <c r="B100" s="24" t="s">
        <v>41</v>
      </c>
      <c r="C100" s="48">
        <v>468705.2</v>
      </c>
      <c r="D100" s="46">
        <v>347111.6</v>
      </c>
      <c r="E100" s="54">
        <f aca="true" t="shared" si="3" ref="E100:E121">IF(C100&gt;0,D100/C100*100,0)</f>
        <v>74.1</v>
      </c>
    </row>
    <row r="101" spans="1:5" ht="15.75">
      <c r="A101" s="21" t="s">
        <v>40</v>
      </c>
      <c r="B101" s="24" t="s">
        <v>39</v>
      </c>
      <c r="C101" s="48">
        <v>465702.8</v>
      </c>
      <c r="D101" s="46">
        <v>369474.2</v>
      </c>
      <c r="E101" s="54">
        <f t="shared" si="3"/>
        <v>79.3</v>
      </c>
    </row>
    <row r="102" spans="1:5" ht="31.5">
      <c r="A102" s="21" t="s">
        <v>38</v>
      </c>
      <c r="B102" s="24" t="s">
        <v>37</v>
      </c>
      <c r="C102" s="48">
        <v>280.6</v>
      </c>
      <c r="D102" s="46">
        <v>88.5</v>
      </c>
      <c r="E102" s="54">
        <f t="shared" si="3"/>
        <v>31.5</v>
      </c>
    </row>
    <row r="103" spans="1:5" ht="15.75">
      <c r="A103" s="21" t="s">
        <v>36</v>
      </c>
      <c r="B103" s="24" t="s">
        <v>35</v>
      </c>
      <c r="C103" s="52">
        <v>10497.3</v>
      </c>
      <c r="D103" s="52">
        <v>8468.2</v>
      </c>
      <c r="E103" s="54">
        <f t="shared" si="3"/>
        <v>80.7</v>
      </c>
    </row>
    <row r="104" spans="1:5" ht="15.75">
      <c r="A104" s="21" t="s">
        <v>34</v>
      </c>
      <c r="B104" s="24" t="s">
        <v>33</v>
      </c>
      <c r="C104" s="48">
        <v>44010.8</v>
      </c>
      <c r="D104" s="46">
        <v>33278.5</v>
      </c>
      <c r="E104" s="54">
        <f t="shared" si="3"/>
        <v>75.6</v>
      </c>
    </row>
    <row r="105" spans="1:5" ht="15.75">
      <c r="A105" s="22" t="s">
        <v>32</v>
      </c>
      <c r="B105" s="23" t="s">
        <v>31</v>
      </c>
      <c r="C105" s="47">
        <f>SUM(C106:C107)</f>
        <v>73478.4</v>
      </c>
      <c r="D105" s="47">
        <f>SUM(D106:D107)</f>
        <v>56645.4</v>
      </c>
      <c r="E105" s="71">
        <f t="shared" si="3"/>
        <v>77.1</v>
      </c>
    </row>
    <row r="106" spans="1:5" ht="15.75">
      <c r="A106" s="21" t="s">
        <v>30</v>
      </c>
      <c r="B106" s="24" t="s">
        <v>29</v>
      </c>
      <c r="C106" s="48">
        <v>67231.7</v>
      </c>
      <c r="D106" s="46">
        <v>51093.4</v>
      </c>
      <c r="E106" s="54">
        <f t="shared" si="3"/>
        <v>76</v>
      </c>
    </row>
    <row r="107" spans="1:5" ht="31.5">
      <c r="A107" s="21" t="s">
        <v>28</v>
      </c>
      <c r="B107" s="24" t="s">
        <v>27</v>
      </c>
      <c r="C107" s="48">
        <v>6246.7</v>
      </c>
      <c r="D107" s="46">
        <v>5552</v>
      </c>
      <c r="E107" s="54">
        <f t="shared" si="3"/>
        <v>88.9</v>
      </c>
    </row>
    <row r="108" spans="1:5" ht="15.75">
      <c r="A108" s="22" t="s">
        <v>26</v>
      </c>
      <c r="B108" s="23" t="s">
        <v>25</v>
      </c>
      <c r="C108" s="47">
        <f>SUM(C109:C112)</f>
        <v>34293.2</v>
      </c>
      <c r="D108" s="47">
        <f>SUM(D109:D112)</f>
        <v>29951</v>
      </c>
      <c r="E108" s="71">
        <f t="shared" si="3"/>
        <v>87.3</v>
      </c>
    </row>
    <row r="109" spans="1:5" ht="15.75">
      <c r="A109" s="21" t="s">
        <v>206</v>
      </c>
      <c r="B109" s="24" t="s">
        <v>207</v>
      </c>
      <c r="C109" s="48">
        <v>4694.4</v>
      </c>
      <c r="D109" s="46">
        <v>4353</v>
      </c>
      <c r="E109" s="54">
        <f t="shared" si="3"/>
        <v>92.7</v>
      </c>
    </row>
    <row r="110" spans="1:5" ht="15.75">
      <c r="A110" s="21" t="s">
        <v>24</v>
      </c>
      <c r="B110" s="24" t="s">
        <v>23</v>
      </c>
      <c r="C110" s="48">
        <v>7629.7</v>
      </c>
      <c r="D110" s="46">
        <v>6758.5</v>
      </c>
      <c r="E110" s="54">
        <f t="shared" si="3"/>
        <v>88.6</v>
      </c>
    </row>
    <row r="111" spans="1:5" ht="15.75">
      <c r="A111" s="21" t="s">
        <v>22</v>
      </c>
      <c r="B111" s="24" t="s">
        <v>21</v>
      </c>
      <c r="C111" s="48">
        <v>19599.5</v>
      </c>
      <c r="D111" s="46">
        <v>17445.2</v>
      </c>
      <c r="E111" s="54">
        <f t="shared" si="3"/>
        <v>89</v>
      </c>
    </row>
    <row r="112" spans="1:5" ht="15.75">
      <c r="A112" s="29" t="s">
        <v>20</v>
      </c>
      <c r="B112" s="30" t="s">
        <v>19</v>
      </c>
      <c r="C112" s="53">
        <v>2369.6</v>
      </c>
      <c r="D112" s="54">
        <v>1394.3</v>
      </c>
      <c r="E112" s="54">
        <f t="shared" si="3"/>
        <v>58.8</v>
      </c>
    </row>
    <row r="113" spans="1:5" ht="15.75">
      <c r="A113" s="22" t="s">
        <v>18</v>
      </c>
      <c r="B113" s="23" t="s">
        <v>17</v>
      </c>
      <c r="C113" s="47">
        <f>SUM(C114)</f>
        <v>56706.6</v>
      </c>
      <c r="D113" s="47">
        <f>SUM(D114)</f>
        <v>45766.2</v>
      </c>
      <c r="E113" s="71">
        <f t="shared" si="3"/>
        <v>80.7</v>
      </c>
    </row>
    <row r="114" spans="1:5" ht="15.75">
      <c r="A114" s="18" t="s">
        <v>16</v>
      </c>
      <c r="B114" s="19" t="s">
        <v>15</v>
      </c>
      <c r="C114" s="48">
        <v>56706.6</v>
      </c>
      <c r="D114" s="46">
        <v>45766.2</v>
      </c>
      <c r="E114" s="54">
        <f t="shared" si="3"/>
        <v>80.7</v>
      </c>
    </row>
    <row r="115" spans="1:5" ht="15.75">
      <c r="A115" s="22" t="s">
        <v>14</v>
      </c>
      <c r="B115" s="23" t="s">
        <v>13</v>
      </c>
      <c r="C115" s="47">
        <f>SUM(C116:C118)</f>
        <v>3924.1</v>
      </c>
      <c r="D115" s="47">
        <f>SUM(D116:D118)</f>
        <v>3248</v>
      </c>
      <c r="E115" s="71">
        <f t="shared" si="3"/>
        <v>82.8</v>
      </c>
    </row>
    <row r="116" spans="1:5" ht="15.75">
      <c r="A116" s="18" t="s">
        <v>211</v>
      </c>
      <c r="B116" s="19" t="s">
        <v>212</v>
      </c>
      <c r="C116" s="48">
        <v>2727.6</v>
      </c>
      <c r="D116" s="46">
        <v>2320.3</v>
      </c>
      <c r="E116" s="54">
        <f t="shared" si="3"/>
        <v>85.1</v>
      </c>
    </row>
    <row r="117" spans="1:5" ht="15.75">
      <c r="A117" s="18" t="s">
        <v>12</v>
      </c>
      <c r="B117" s="19" t="s">
        <v>11</v>
      </c>
      <c r="C117" s="48">
        <v>1096.5</v>
      </c>
      <c r="D117" s="46">
        <v>913.7</v>
      </c>
      <c r="E117" s="54">
        <f t="shared" si="3"/>
        <v>83.3</v>
      </c>
    </row>
    <row r="118" spans="1:5" ht="31.5">
      <c r="A118" s="18" t="s">
        <v>10</v>
      </c>
      <c r="B118" s="19" t="s">
        <v>9</v>
      </c>
      <c r="C118" s="48">
        <v>100</v>
      </c>
      <c r="D118" s="46">
        <v>14</v>
      </c>
      <c r="E118" s="54">
        <f t="shared" si="3"/>
        <v>14</v>
      </c>
    </row>
    <row r="119" spans="1:5" ht="31.5">
      <c r="A119" s="22" t="s">
        <v>8</v>
      </c>
      <c r="B119" s="23" t="s">
        <v>7</v>
      </c>
      <c r="C119" s="47">
        <f>SUM(C120)</f>
        <v>220</v>
      </c>
      <c r="D119" s="47">
        <f>SUM(D120)</f>
        <v>0</v>
      </c>
      <c r="E119" s="71">
        <f t="shared" si="3"/>
        <v>0</v>
      </c>
    </row>
    <row r="120" spans="1:5" ht="32.25" thickBot="1">
      <c r="A120" s="18" t="s">
        <v>6</v>
      </c>
      <c r="B120" s="19" t="s">
        <v>5</v>
      </c>
      <c r="C120" s="48">
        <v>220</v>
      </c>
      <c r="D120" s="46">
        <v>0</v>
      </c>
      <c r="E120" s="54">
        <f t="shared" si="3"/>
        <v>0</v>
      </c>
    </row>
    <row r="121" spans="1:5" ht="16.5" thickBot="1">
      <c r="A121" s="31" t="s">
        <v>4</v>
      </c>
      <c r="B121" s="32" t="s">
        <v>3</v>
      </c>
      <c r="C121" s="55">
        <f>C68+C77+C79+C83+C91+C96+C99+C105+C108+C113+C115+C119</f>
        <v>1636278.6</v>
      </c>
      <c r="D121" s="55">
        <f>D68+D77+D79+D83+D91+D96+D99+D105+D108+D113+D115+D119</f>
        <v>1220123.6</v>
      </c>
      <c r="E121" s="55">
        <f t="shared" si="3"/>
        <v>74.6</v>
      </c>
    </row>
    <row r="122" spans="1:5" ht="48" thickBot="1">
      <c r="A122" s="33" t="s">
        <v>2</v>
      </c>
      <c r="B122" s="34" t="s">
        <v>1</v>
      </c>
      <c r="C122" s="56">
        <f>SUM(C65-C121)</f>
        <v>-53982.9</v>
      </c>
      <c r="D122" s="56">
        <f>SUM(D65-D121)</f>
        <v>63102.3</v>
      </c>
      <c r="E122" s="56"/>
    </row>
    <row r="125" spans="1:5" ht="18.75">
      <c r="A125" s="112" t="s">
        <v>221</v>
      </c>
      <c r="B125" s="112"/>
      <c r="C125" s="35"/>
      <c r="D125" s="35"/>
      <c r="E125" s="101" t="s">
        <v>222</v>
      </c>
    </row>
  </sheetData>
  <sheetProtection insertRows="0"/>
  <autoFilter ref="A5:E122"/>
  <mergeCells count="3">
    <mergeCell ref="A125:B125"/>
    <mergeCell ref="A1:E1"/>
    <mergeCell ref="A2:E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2016-11-14T05:31:09Z</cp:lastPrinted>
  <dcterms:created xsi:type="dcterms:W3CDTF">2002-10-29T08:22:06Z</dcterms:created>
  <dcterms:modified xsi:type="dcterms:W3CDTF">2017-03-06T10:28:47Z</dcterms:modified>
  <cp:category/>
  <cp:version/>
  <cp:contentType/>
  <cp:contentStatus/>
</cp:coreProperties>
</file>