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03" activeTab="0"/>
  </bookViews>
  <sheets>
    <sheet name="КБ" sheetId="1" r:id="rId1"/>
  </sheets>
  <definedNames>
    <definedName name="_xlnm._FilterDatabase" localSheetId="0" hidden="1">'КБ'!$A$5:$F$124</definedName>
    <definedName name="_xlnm.Print_Titles" localSheetId="0">'КБ'!$4:$4</definedName>
    <definedName name="_xlnm.Print_Area" localSheetId="0">'КБ'!$A$1:$G$127</definedName>
  </definedNames>
  <calcPr fullCalcOnLoad="1" fullPrecision="0"/>
</workbook>
</file>

<file path=xl/sharedStrings.xml><?xml version="1.0" encoding="utf-8"?>
<sst xmlns="http://schemas.openxmlformats.org/spreadsheetml/2006/main" count="244" uniqueCount="243">
  <si>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</si>
  <si>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</si>
  <si>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</si>
  <si>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</si>
  <si>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</si>
  <si>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</si>
  <si>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</si>
  <si>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</si>
  <si>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</si>
  <si>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</si>
  <si>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</si>
  <si>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</si>
  <si>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</si>
  <si>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</si>
  <si>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</si>
  <si>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</si>
  <si>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</si>
  <si>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</si>
  <si>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</si>
  <si>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</si>
  <si>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</si>
  <si>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</si>
  <si>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</si>
  <si>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</si>
  <si>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</si>
  <si>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</si>
  <si>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</si>
  <si>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</si>
  <si>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</si>
  <si>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</si>
  <si>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</si>
  <si>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</si>
  <si>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</si>
  <si>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</si>
  <si>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</si>
  <si>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</si>
  <si>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</si>
  <si>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</si>
  <si>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</si>
  <si>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</si>
  <si>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</si>
  <si>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</si>
  <si>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</si>
  <si>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</si>
  <si>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</si>
  <si>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</si>
  <si>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</si>
  <si>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</si>
  <si>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</si>
  <si>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</si>
  <si>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</si>
  <si>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</si>
  <si>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</si>
  <si>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</si>
  <si>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</si>
  <si>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</si>
  <si>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</si>
  <si>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</si>
  <si>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</si>
  <si>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</si>
  <si>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</si>
  <si>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</si>
  <si>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</si>
  <si>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</si>
  <si>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</si>
  <si>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</si>
  <si>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</si>
  <si>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</si>
  <si>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</si>
  <si>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</si>
  <si>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</si>
  <si>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</si>
  <si>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</si>
  <si>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</si>
  <si>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</si>
  <si>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</si>
  <si>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</si>
  <si>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</si>
  <si>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</si>
  <si>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</si>
  <si>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</si>
  <si>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</si>
  <si>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</si>
  <si>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</si>
  <si>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</si>
  <si>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</si>
  <si>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</si>
  <si>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</si>
  <si>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</si>
  <si>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</si>
  <si>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</si>
  <si>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</si>
  <si>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</si>
  <si>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</si>
  <si>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</si>
  <si>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</si>
  <si>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</si>
  <si>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</si>
  <si>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</si>
  <si>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</si>
  <si>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</si>
  <si>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</si>
  <si>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</si>
  <si>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</si>
  <si>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</si>
  <si>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</si>
  <si>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</si>
  <si>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</si>
  <si>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</si>
  <si>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</si>
  <si>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</si>
  <si>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</si>
  <si>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</si>
  <si>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</si>
  <si>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</si>
  <si>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</si>
  <si>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</si>
  <si>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</si>
  <si>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</si>
  <si>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</si>
  <si>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</si>
  <si>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</si>
  <si>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</si>
  <si>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</si>
  <si>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</si>
  <si>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</si>
  <si>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</si>
  <si>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</si>
  <si>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</si>
  <si>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</si>
  <si>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</si>
  <si>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</si>
  <si>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</si>
  <si>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</si>
  <si>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</si>
  <si>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</si>
  <si>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</si>
  <si>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</si>
  <si>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</si>
  <si>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</si>
  <si>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</si>
  <si>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</si>
  <si>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</si>
  <si>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</si>
  <si>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</si>
  <si>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</si>
  <si>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</si>
  <si>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</si>
  <si>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</si>
  <si>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</si>
  <si>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</si>
  <si>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</si>
  <si>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</si>
  <si>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</si>
  <si>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</si>
  <si>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</si>
  <si>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</si>
  <si>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</si>
  <si>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</si>
  <si>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</si>
  <si>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</si>
  <si>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</si>
  <si>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</si>
  <si>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</si>
  <si>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</si>
  <si>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</si>
  <si>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</si>
  <si>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</si>
  <si>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</si>
  <si>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</si>
  <si>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</si>
  <si>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</si>
  <si>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</si>
  <si>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</si>
  <si>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</si>
  <si>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</si>
  <si>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</si>
  <si>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</si>
  <si>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</si>
  <si>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</si>
  <si>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</si>
  <si>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</si>
  <si>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</si>
  <si>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</si>
  <si>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</si>
  <si>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</si>
  <si>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</si>
  <si>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</si>
  <si>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</si>
  <si>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</si>
  <si>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</si>
  <si>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</si>
  <si>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</si>
  <si>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</si>
  <si>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</si>
  <si>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</si>
  <si>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</si>
  <si>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</si>
  <si>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</si>
  <si>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</si>
  <si>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</si>
  <si>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</si>
  <si>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</si>
  <si>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</si>
  <si>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</si>
  <si>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</si>
  <si>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</si>
  <si>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</si>
  <si>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</si>
  <si>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</si>
  <si>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</si>
  <si>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</si>
  <si>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</si>
  <si>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</si>
  <si>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</si>
  <si>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</si>
  <si>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</si>
  <si>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</si>
  <si>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</si>
  <si>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</si>
  <si>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</si>
  <si>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</si>
  <si>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</si>
  <si>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</si>
  <si>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</si>
  <si>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</si>
  <si>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</si>
  <si>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</si>
  <si>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</si>
  <si>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</si>
  <si>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</si>
  <si>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</si>
  <si>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</si>
  <si>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</si>
  <si>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Назначено на квартал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</si>
  <si>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</si>
  <si>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</si>
  <si>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</si>
  <si>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</si>
  <si>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</si>
  <si>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</si>
  <si>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</si>
  <si>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 01.04.2017г.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</si>
</sst>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2" fillId="33" borderId="18" xfId="78" applyNumberFormat="1" applyFont="1" applyFill="1" applyBorder="1" applyAlignment="1" applyProtection="1">
      <alignment horizontal="center" vertical="center" wrapText="1"/>
      <protection/>
    </xf>
    <xf numFmtId="172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2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172" fontId="4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2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3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3" xfId="78" applyNumberFormat="1" applyFont="1" applyFill="1" applyBorder="1" applyAlignment="1" applyProtection="1">
      <alignment horizontal="center" vertical="center" wrapText="1"/>
      <protection/>
    </xf>
    <xf numFmtId="172" fontId="2" fillId="0" borderId="33" xfId="78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/>
      <protection/>
    </xf>
    <xf numFmtId="172" fontId="4" fillId="33" borderId="15" xfId="78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49" fontId="2" fillId="33" borderId="38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/>
      <protection/>
    </xf>
    <xf numFmtId="49" fontId="4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right" vertical="center"/>
      <protection locked="0"/>
    </xf>
    <xf numFmtId="0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72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9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72" fontId="4" fillId="6" borderId="10" xfId="78" applyNumberFormat="1" applyFont="1" applyFill="1" applyBorder="1" applyAlignment="1" applyProtection="1">
      <alignment horizontal="center" vertical="center" wrapText="1"/>
      <protection/>
    </xf>
    <xf numFmtId="172" fontId="4" fillId="6" borderId="33" xfId="78" applyNumberFormat="1" applyFont="1" applyFill="1" applyBorder="1" applyAlignment="1" applyProtection="1">
      <alignment horizontal="center" vertical="center" wrapText="1"/>
      <protection/>
    </xf>
    <xf numFmtId="172" fontId="4" fillId="6" borderId="21" xfId="78" applyNumberFormat="1" applyFont="1" applyFill="1" applyBorder="1" applyAlignment="1" applyProtection="1">
      <alignment horizontal="center" vertical="center" wrapText="1"/>
      <protection/>
    </xf>
    <xf numFmtId="172" fontId="4" fillId="6" borderId="40" xfId="78" applyNumberFormat="1" applyFont="1" applyFill="1" applyBorder="1" applyAlignment="1" applyProtection="1">
      <alignment horizontal="center" vertical="center" wrapText="1"/>
      <protection/>
    </xf>
    <xf numFmtId="49" fontId="48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72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9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vertical="center" wrapText="1"/>
      <protection locked="0"/>
    </xf>
    <xf numFmtId="172" fontId="4" fillId="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5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72" fontId="4" fillId="0" borderId="3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172" fontId="2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2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72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172" fontId="4" fillId="35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7" xfId="0" applyFont="1" applyFill="1" applyBorder="1" applyAlignment="1" applyProtection="1">
      <alignment horizontal="left" vertical="center" wrapText="1"/>
      <protection locked="0"/>
    </xf>
    <xf numFmtId="172" fontId="4" fillId="1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5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3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72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72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42" xfId="0" applyNumberFormat="1" applyFont="1" applyFill="1" applyBorder="1" applyAlignment="1" applyProtection="1">
      <alignment horizontal="center" vertical="center" wrapText="1"/>
      <protection/>
    </xf>
    <xf numFmtId="172" fontId="4" fillId="35" borderId="43" xfId="78" applyNumberFormat="1" applyFont="1" applyFill="1" applyBorder="1" applyAlignment="1" applyProtection="1">
      <alignment horizontal="center" vertical="center" wrapText="1"/>
      <protection/>
    </xf>
    <xf numFmtId="172" fontId="4" fillId="35" borderId="42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72" fontId="2" fillId="33" borderId="15" xfId="78" applyNumberFormat="1" applyFont="1" applyFill="1" applyBorder="1" applyAlignment="1" applyProtection="1">
      <alignment horizontal="center" vertical="center" wrapText="1"/>
      <protection/>
    </xf>
    <xf numFmtId="172" fontId="2" fillId="33" borderId="35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72" fontId="2" fillId="2" borderId="20" xfId="78" applyNumberFormat="1" applyFont="1" applyFill="1" applyBorder="1" applyAlignment="1" applyProtection="1">
      <alignment horizontal="center" vertical="center" wrapText="1"/>
      <protection/>
    </xf>
    <xf numFmtId="172" fontId="2" fillId="2" borderId="12" xfId="78" applyNumberFormat="1" applyFont="1" applyFill="1" applyBorder="1" applyAlignment="1" applyProtection="1">
      <alignment horizontal="center" vertical="center" wrapText="1"/>
      <protection/>
    </xf>
    <xf numFmtId="172" fontId="2" fillId="2" borderId="44" xfId="78" applyNumberFormat="1" applyFont="1" applyFill="1" applyBorder="1" applyAlignment="1" applyProtection="1">
      <alignment horizontal="center" vertical="center" wrapText="1"/>
      <protection/>
    </xf>
    <xf numFmtId="172" fontId="4" fillId="2" borderId="39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0"/>
  <sheetViews>
    <sheetView showZeros="0" tabSelected="1" view="pageBreakPreview" zoomScale="70" zoomScaleNormal="90" zoomScaleSheetLayoutView="70" zoomScalePageLayoutView="0" workbookViewId="0" topLeftCell="A1">
      <pane ySplit="5" topLeftCell="A117" activePane="bottomLeft" state="frozen"/>
      <selection pane="topLeft" activeCell="G117" sqref="G117"/>
      <selection pane="bottomLeft" activeCell="B130" sqref="B130:G130"/>
    </sheetView>
  </sheetViews>
  <sheetFormatPr defaultColWidth="9.00390625" defaultRowHeight="12.75"/>
  <cols>
    <col min="1" max="1" width="35.1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7.25390625" style="3" customWidth="1"/>
    <col min="7" max="7" width="14.25390625" style="3" customWidth="1"/>
    <col min="8" max="16384" width="9.125" style="3" customWidth="1"/>
  </cols>
  <sheetData>
    <row r="1" spans="1:7" ht="20.25" customHeight="1">
      <c r="A1" s="148" t="s">
        <v>191</v>
      </c>
      <c r="B1" s="148"/>
      <c r="C1" s="148"/>
      <c r="D1" s="148"/>
      <c r="E1" s="148"/>
      <c r="F1" s="148"/>
      <c r="G1" s="57"/>
    </row>
    <row r="2" spans="1:7" ht="18.75">
      <c r="A2" s="147" t="s">
        <v>242</v>
      </c>
      <c r="B2" s="147"/>
      <c r="C2" s="147"/>
      <c r="D2" s="147"/>
      <c r="E2" s="147"/>
      <c r="F2" s="147"/>
      <c r="G2" s="57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186</v>
      </c>
      <c r="B4" s="73" t="s">
        <v>185</v>
      </c>
      <c r="C4" s="8" t="s">
        <v>190</v>
      </c>
      <c r="D4" s="9" t="s">
        <v>234</v>
      </c>
      <c r="E4" s="9" t="s">
        <v>184</v>
      </c>
      <c r="F4" s="58" t="s">
        <v>183</v>
      </c>
      <c r="G4" s="58" t="s">
        <v>235</v>
      </c>
    </row>
    <row r="5" spans="1:7" ht="16.5" thickBot="1">
      <c r="A5" s="74">
        <v>1</v>
      </c>
      <c r="B5" s="75">
        <v>2</v>
      </c>
      <c r="C5" s="76" t="s">
        <v>0</v>
      </c>
      <c r="D5" s="76"/>
      <c r="E5" s="77">
        <v>5</v>
      </c>
      <c r="F5" s="78">
        <v>6</v>
      </c>
      <c r="G5" s="79"/>
    </row>
    <row r="6" spans="1:7" ht="16.5" thickBot="1">
      <c r="A6" s="80"/>
      <c r="B6" s="81" t="s">
        <v>182</v>
      </c>
      <c r="C6" s="82"/>
      <c r="D6" s="82"/>
      <c r="E6" s="83"/>
      <c r="F6" s="84"/>
      <c r="G6" s="70"/>
    </row>
    <row r="7" spans="1:7" ht="16.5" thickBot="1">
      <c r="A7" s="116" t="s">
        <v>181</v>
      </c>
      <c r="B7" s="117" t="s">
        <v>180</v>
      </c>
      <c r="C7" s="118">
        <f>C8+C25</f>
        <v>551442</v>
      </c>
      <c r="D7" s="118">
        <f>D8+D25</f>
        <v>105429.2</v>
      </c>
      <c r="E7" s="118">
        <f>E8+E25</f>
        <v>128020.4</v>
      </c>
      <c r="F7" s="119">
        <f aca="true" t="shared" si="0" ref="F7:F41">IF(C7&gt;0,E7/C7*100,0)</f>
        <v>23.2</v>
      </c>
      <c r="G7" s="120">
        <f>IF(D7&gt;0,E7/D7*100,0)</f>
        <v>121.4</v>
      </c>
    </row>
    <row r="8" spans="1:7" ht="16.5" thickBot="1">
      <c r="A8" s="97"/>
      <c r="B8" s="98" t="s">
        <v>179</v>
      </c>
      <c r="C8" s="99">
        <f>C9+C12+C16+C19+C24+C11</f>
        <v>482255.2</v>
      </c>
      <c r="D8" s="99">
        <f>D9+D12+D16+D19+D24+D11</f>
        <v>91667.2</v>
      </c>
      <c r="E8" s="99">
        <f>E9+E12+E16+E19+E24+E11</f>
        <v>99077.3</v>
      </c>
      <c r="F8" s="100">
        <f t="shared" si="0"/>
        <v>20.5</v>
      </c>
      <c r="G8" s="101">
        <f aca="true" t="shared" si="1" ref="G8:G71">IF(D8&gt;0,E8/D8*100,0)</f>
        <v>108.1</v>
      </c>
    </row>
    <row r="9" spans="1:7" ht="15.75">
      <c r="A9" s="40" t="s">
        <v>178</v>
      </c>
      <c r="B9" s="85" t="s">
        <v>177</v>
      </c>
      <c r="C9" s="86">
        <f>C10</f>
        <v>314923.4</v>
      </c>
      <c r="D9" s="86">
        <f>D10</f>
        <v>66832.5</v>
      </c>
      <c r="E9" s="86">
        <f>E10</f>
        <v>62182.6</v>
      </c>
      <c r="F9" s="87">
        <f t="shared" si="0"/>
        <v>19.7</v>
      </c>
      <c r="G9" s="87">
        <f t="shared" si="1"/>
        <v>93</v>
      </c>
    </row>
    <row r="10" spans="1:7" s="12" customFormat="1" ht="15.75">
      <c r="A10" s="41" t="s">
        <v>176</v>
      </c>
      <c r="B10" s="45" t="s">
        <v>175</v>
      </c>
      <c r="C10" s="38">
        <v>314923.4</v>
      </c>
      <c r="D10" s="38">
        <v>66832.5</v>
      </c>
      <c r="E10" s="38">
        <v>62182.6</v>
      </c>
      <c r="F10" s="60">
        <f t="shared" si="0"/>
        <v>19.7</v>
      </c>
      <c r="G10" s="87">
        <f t="shared" si="1"/>
        <v>93</v>
      </c>
    </row>
    <row r="11" spans="1:7" s="12" customFormat="1" ht="15.75">
      <c r="A11" s="42" t="s">
        <v>211</v>
      </c>
      <c r="B11" s="46" t="s">
        <v>210</v>
      </c>
      <c r="C11" s="39">
        <v>26514.1</v>
      </c>
      <c r="D11" s="39">
        <v>6525.9</v>
      </c>
      <c r="E11" s="39">
        <v>5420.7</v>
      </c>
      <c r="F11" s="61">
        <f t="shared" si="0"/>
        <v>20.4</v>
      </c>
      <c r="G11" s="87">
        <f t="shared" si="1"/>
        <v>83.1</v>
      </c>
    </row>
    <row r="12" spans="1:7" s="12" customFormat="1" ht="15.75">
      <c r="A12" s="42" t="s">
        <v>174</v>
      </c>
      <c r="B12" s="46" t="s">
        <v>173</v>
      </c>
      <c r="C12" s="39">
        <f>SUM(C13:C14)+C15</f>
        <v>26653.9</v>
      </c>
      <c r="D12" s="39">
        <f>SUM(D13:D14)+D15</f>
        <v>6864.1</v>
      </c>
      <c r="E12" s="39">
        <f>SUM(E13:E15)</f>
        <v>8828.6</v>
      </c>
      <c r="F12" s="61">
        <f t="shared" si="0"/>
        <v>33.1</v>
      </c>
      <c r="G12" s="87">
        <f t="shared" si="1"/>
        <v>128.6</v>
      </c>
    </row>
    <row r="13" spans="1:7" s="12" customFormat="1" ht="31.5">
      <c r="A13" s="41" t="s">
        <v>199</v>
      </c>
      <c r="B13" s="45" t="s">
        <v>172</v>
      </c>
      <c r="C13" s="38">
        <v>24753.6</v>
      </c>
      <c r="D13" s="38">
        <v>5900</v>
      </c>
      <c r="E13" s="38">
        <v>5708.1</v>
      </c>
      <c r="F13" s="60">
        <f t="shared" si="0"/>
        <v>23.1</v>
      </c>
      <c r="G13" s="87">
        <f t="shared" si="1"/>
        <v>96.7</v>
      </c>
    </row>
    <row r="14" spans="1:7" s="12" customFormat="1" ht="15.75">
      <c r="A14" s="41" t="s">
        <v>200</v>
      </c>
      <c r="B14" s="45" t="s">
        <v>171</v>
      </c>
      <c r="C14" s="38">
        <v>691.7</v>
      </c>
      <c r="D14" s="38">
        <v>198.5</v>
      </c>
      <c r="E14" s="38">
        <v>2814.5</v>
      </c>
      <c r="F14" s="60">
        <f t="shared" si="0"/>
        <v>406.9</v>
      </c>
      <c r="G14" s="87">
        <f t="shared" si="1"/>
        <v>1417.9</v>
      </c>
    </row>
    <row r="15" spans="1:7" s="12" customFormat="1" ht="31.5">
      <c r="A15" s="41" t="s">
        <v>201</v>
      </c>
      <c r="B15" s="45" t="s">
        <v>202</v>
      </c>
      <c r="C15" s="38">
        <v>1208.6</v>
      </c>
      <c r="D15" s="38">
        <v>765.6</v>
      </c>
      <c r="E15" s="38">
        <v>306</v>
      </c>
      <c r="F15" s="60">
        <f t="shared" si="0"/>
        <v>25.3</v>
      </c>
      <c r="G15" s="87">
        <f t="shared" si="1"/>
        <v>40</v>
      </c>
    </row>
    <row r="16" spans="1:7" s="12" customFormat="1" ht="15.75">
      <c r="A16" s="42" t="s">
        <v>170</v>
      </c>
      <c r="B16" s="46" t="s">
        <v>169</v>
      </c>
      <c r="C16" s="39">
        <f>SUM(C17:C18)</f>
        <v>106263</v>
      </c>
      <c r="D16" s="39">
        <f>SUM(D17:D18)</f>
        <v>10096</v>
      </c>
      <c r="E16" s="39">
        <f>SUM(E17:E18)</f>
        <v>20079.2</v>
      </c>
      <c r="F16" s="61">
        <f t="shared" si="0"/>
        <v>18.9</v>
      </c>
      <c r="G16" s="87">
        <f t="shared" si="1"/>
        <v>198.9</v>
      </c>
    </row>
    <row r="17" spans="1:7" s="12" customFormat="1" ht="15.75">
      <c r="A17" s="41" t="s">
        <v>168</v>
      </c>
      <c r="B17" s="45" t="s">
        <v>167</v>
      </c>
      <c r="C17" s="38">
        <v>19482</v>
      </c>
      <c r="D17" s="38">
        <v>487</v>
      </c>
      <c r="E17" s="38">
        <v>1624.3</v>
      </c>
      <c r="F17" s="60">
        <f t="shared" si="0"/>
        <v>8.3</v>
      </c>
      <c r="G17" s="87">
        <f t="shared" si="1"/>
        <v>333.5</v>
      </c>
    </row>
    <row r="18" spans="1:7" s="12" customFormat="1" ht="15.75">
      <c r="A18" s="41" t="s">
        <v>166</v>
      </c>
      <c r="B18" s="45" t="s">
        <v>165</v>
      </c>
      <c r="C18" s="38">
        <v>86781</v>
      </c>
      <c r="D18" s="38">
        <v>9609</v>
      </c>
      <c r="E18" s="38">
        <v>18454.9</v>
      </c>
      <c r="F18" s="60">
        <f t="shared" si="0"/>
        <v>21.3</v>
      </c>
      <c r="G18" s="87">
        <f t="shared" si="1"/>
        <v>192.1</v>
      </c>
    </row>
    <row r="19" spans="1:7" s="12" customFormat="1" ht="15.75">
      <c r="A19" s="42" t="s">
        <v>164</v>
      </c>
      <c r="B19" s="46" t="s">
        <v>163</v>
      </c>
      <c r="C19" s="39">
        <f>SUM(C20:C23)</f>
        <v>7900.8</v>
      </c>
      <c r="D19" s="39">
        <f>SUM(D20:D23)</f>
        <v>1348.7</v>
      </c>
      <c r="E19" s="39">
        <f>SUM(E20:E23)</f>
        <v>2566.2</v>
      </c>
      <c r="F19" s="61">
        <f t="shared" si="0"/>
        <v>32.5</v>
      </c>
      <c r="G19" s="87">
        <f t="shared" si="1"/>
        <v>190.3</v>
      </c>
    </row>
    <row r="20" spans="1:7" s="12" customFormat="1" ht="47.25">
      <c r="A20" s="41" t="s">
        <v>162</v>
      </c>
      <c r="B20" s="45" t="s">
        <v>161</v>
      </c>
      <c r="C20" s="38">
        <v>6587.1</v>
      </c>
      <c r="D20" s="38">
        <v>1110</v>
      </c>
      <c r="E20" s="38">
        <v>1927.4</v>
      </c>
      <c r="F20" s="60">
        <f t="shared" si="0"/>
        <v>29.3</v>
      </c>
      <c r="G20" s="87">
        <f t="shared" si="1"/>
        <v>173.6</v>
      </c>
    </row>
    <row r="21" spans="1:7" s="12" customFormat="1" ht="63">
      <c r="A21" s="41" t="s">
        <v>160</v>
      </c>
      <c r="B21" s="45" t="s">
        <v>193</v>
      </c>
      <c r="C21" s="38"/>
      <c r="D21" s="38"/>
      <c r="E21" s="38"/>
      <c r="F21" s="60">
        <f t="shared" si="0"/>
        <v>0</v>
      </c>
      <c r="G21" s="87">
        <f t="shared" si="1"/>
        <v>0</v>
      </c>
    </row>
    <row r="22" spans="1:7" s="12" customFormat="1" ht="94.5">
      <c r="A22" s="41" t="s">
        <v>227</v>
      </c>
      <c r="B22" s="25" t="s">
        <v>228</v>
      </c>
      <c r="C22" s="38">
        <v>185</v>
      </c>
      <c r="D22" s="38">
        <v>36</v>
      </c>
      <c r="E22" s="38">
        <v>113</v>
      </c>
      <c r="F22" s="60">
        <f t="shared" si="0"/>
        <v>61.1</v>
      </c>
      <c r="G22" s="87">
        <f t="shared" si="1"/>
        <v>313.9</v>
      </c>
    </row>
    <row r="23" spans="1:7" s="12" customFormat="1" ht="47.25">
      <c r="A23" s="41" t="s">
        <v>159</v>
      </c>
      <c r="B23" s="45" t="s">
        <v>158</v>
      </c>
      <c r="C23" s="38">
        <v>1128.7</v>
      </c>
      <c r="D23" s="38">
        <v>202.7</v>
      </c>
      <c r="E23" s="38">
        <v>525.8</v>
      </c>
      <c r="F23" s="60">
        <f t="shared" si="0"/>
        <v>46.6</v>
      </c>
      <c r="G23" s="87">
        <f t="shared" si="1"/>
        <v>259.4</v>
      </c>
    </row>
    <row r="24" spans="1:7" s="12" customFormat="1" ht="32.25" thickBot="1">
      <c r="A24" s="42" t="s">
        <v>157</v>
      </c>
      <c r="B24" s="47" t="s">
        <v>156</v>
      </c>
      <c r="C24" s="48"/>
      <c r="D24" s="48"/>
      <c r="E24" s="48"/>
      <c r="F24" s="62">
        <f t="shared" si="0"/>
        <v>0</v>
      </c>
      <c r="G24" s="87">
        <f t="shared" si="1"/>
        <v>0</v>
      </c>
    </row>
    <row r="25" spans="1:7" ht="16.5" thickBot="1">
      <c r="A25" s="102"/>
      <c r="B25" s="103" t="s">
        <v>155</v>
      </c>
      <c r="C25" s="104">
        <f>C26+C34+C35+C36+C40+C51</f>
        <v>69186.8</v>
      </c>
      <c r="D25" s="104">
        <f>D26+D34+D35+D36+D40+D51</f>
        <v>13762</v>
      </c>
      <c r="E25" s="104">
        <f>E26+E34+E35+E36+E40+E51</f>
        <v>28943.1</v>
      </c>
      <c r="F25" s="105">
        <f t="shared" si="0"/>
        <v>41.8</v>
      </c>
      <c r="G25" s="101">
        <f t="shared" si="1"/>
        <v>210.3</v>
      </c>
    </row>
    <row r="26" spans="1:7" ht="63.75" thickBot="1">
      <c r="A26" s="40" t="s">
        <v>154</v>
      </c>
      <c r="B26" s="43" t="s">
        <v>195</v>
      </c>
      <c r="C26" s="44">
        <f>C27+C28+C29+C30+C31+C32+C33</f>
        <v>35344.4</v>
      </c>
      <c r="D26" s="44">
        <f>D27+D28+D29+D30+D31+D32+D33</f>
        <v>6185.2</v>
      </c>
      <c r="E26" s="44">
        <f>SUM(E27:E33)</f>
        <v>10922.6</v>
      </c>
      <c r="F26" s="59">
        <f t="shared" si="0"/>
        <v>30.9</v>
      </c>
      <c r="G26" s="87">
        <f t="shared" si="1"/>
        <v>176.6</v>
      </c>
    </row>
    <row r="27" spans="1:7" ht="60" customHeight="1">
      <c r="A27" s="50" t="s">
        <v>153</v>
      </c>
      <c r="B27" s="51" t="s">
        <v>152</v>
      </c>
      <c r="C27" s="1">
        <v>100</v>
      </c>
      <c r="D27" s="1"/>
      <c r="E27" s="1"/>
      <c r="F27" s="63">
        <f t="shared" si="0"/>
        <v>0</v>
      </c>
      <c r="G27" s="87">
        <f t="shared" si="1"/>
        <v>0</v>
      </c>
    </row>
    <row r="28" spans="1:7" ht="59.25" customHeight="1">
      <c r="A28" s="50" t="s">
        <v>197</v>
      </c>
      <c r="B28" s="51" t="s">
        <v>198</v>
      </c>
      <c r="C28" s="1"/>
      <c r="D28" s="1"/>
      <c r="E28" s="49"/>
      <c r="F28" s="64">
        <f t="shared" si="0"/>
        <v>0</v>
      </c>
      <c r="G28" s="87">
        <f t="shared" si="1"/>
        <v>0</v>
      </c>
    </row>
    <row r="29" spans="1:7" s="12" customFormat="1" ht="78.75">
      <c r="A29" s="41" t="s">
        <v>196</v>
      </c>
      <c r="B29" s="45" t="s">
        <v>151</v>
      </c>
      <c r="C29" s="38">
        <v>15175</v>
      </c>
      <c r="D29" s="38">
        <v>3661</v>
      </c>
      <c r="E29" s="38">
        <v>4397.7</v>
      </c>
      <c r="F29" s="65">
        <f t="shared" si="0"/>
        <v>29</v>
      </c>
      <c r="G29" s="87">
        <f t="shared" si="1"/>
        <v>120.1</v>
      </c>
    </row>
    <row r="30" spans="1:7" s="12" customFormat="1" ht="94.5">
      <c r="A30" s="41" t="s">
        <v>150</v>
      </c>
      <c r="B30" s="45" t="s">
        <v>149</v>
      </c>
      <c r="C30" s="38"/>
      <c r="D30" s="38"/>
      <c r="E30" s="38">
        <v>296.7</v>
      </c>
      <c r="F30" s="65">
        <f t="shared" si="0"/>
        <v>0</v>
      </c>
      <c r="G30" s="87">
        <f t="shared" si="1"/>
        <v>0</v>
      </c>
    </row>
    <row r="31" spans="1:7" s="12" customFormat="1" ht="94.5">
      <c r="A31" s="41" t="s">
        <v>148</v>
      </c>
      <c r="B31" s="45" t="s">
        <v>147</v>
      </c>
      <c r="C31" s="38">
        <v>16691.7</v>
      </c>
      <c r="D31" s="38">
        <v>1701.2</v>
      </c>
      <c r="E31" s="38">
        <v>5411.4</v>
      </c>
      <c r="F31" s="65">
        <f t="shared" si="0"/>
        <v>32.4</v>
      </c>
      <c r="G31" s="87">
        <f t="shared" si="1"/>
        <v>318.1</v>
      </c>
    </row>
    <row r="32" spans="1:7" s="12" customFormat="1" ht="31.5">
      <c r="A32" s="41" t="s">
        <v>146</v>
      </c>
      <c r="B32" s="45" t="s">
        <v>145</v>
      </c>
      <c r="C32" s="38">
        <v>277.7</v>
      </c>
      <c r="D32" s="38"/>
      <c r="E32" s="38"/>
      <c r="F32" s="65">
        <f t="shared" si="0"/>
        <v>0</v>
      </c>
      <c r="G32" s="87">
        <f t="shared" si="1"/>
        <v>0</v>
      </c>
    </row>
    <row r="33" spans="1:7" s="12" customFormat="1" ht="94.5">
      <c r="A33" s="41" t="s">
        <v>144</v>
      </c>
      <c r="B33" s="45" t="s">
        <v>143</v>
      </c>
      <c r="C33" s="38">
        <v>3100</v>
      </c>
      <c r="D33" s="38">
        <v>823</v>
      </c>
      <c r="E33" s="38">
        <v>816.8</v>
      </c>
      <c r="F33" s="65">
        <f t="shared" si="0"/>
        <v>26.3</v>
      </c>
      <c r="G33" s="87">
        <f t="shared" si="1"/>
        <v>99.2</v>
      </c>
    </row>
    <row r="34" spans="1:7" s="12" customFormat="1" ht="15.75">
      <c r="A34" s="42" t="s">
        <v>142</v>
      </c>
      <c r="B34" s="46" t="s">
        <v>141</v>
      </c>
      <c r="C34" s="39">
        <v>6703.7</v>
      </c>
      <c r="D34" s="39">
        <v>1675.9</v>
      </c>
      <c r="E34" s="39">
        <v>1198.7</v>
      </c>
      <c r="F34" s="66">
        <f t="shared" si="0"/>
        <v>17.9</v>
      </c>
      <c r="G34" s="87">
        <f t="shared" si="1"/>
        <v>71.5</v>
      </c>
    </row>
    <row r="35" spans="1:7" s="12" customFormat="1" ht="31.5">
      <c r="A35" s="42" t="s">
        <v>140</v>
      </c>
      <c r="B35" s="46" t="s">
        <v>139</v>
      </c>
      <c r="C35" s="39">
        <v>199.7</v>
      </c>
      <c r="D35" s="39">
        <v>48.1</v>
      </c>
      <c r="E35" s="39">
        <v>36.4</v>
      </c>
      <c r="F35" s="66">
        <f t="shared" si="0"/>
        <v>18.2</v>
      </c>
      <c r="G35" s="87">
        <f t="shared" si="1"/>
        <v>75.7</v>
      </c>
    </row>
    <row r="36" spans="1:7" s="12" customFormat="1" ht="31.5">
      <c r="A36" s="42" t="s">
        <v>138</v>
      </c>
      <c r="B36" s="46" t="s">
        <v>137</v>
      </c>
      <c r="C36" s="39">
        <f>SUM(C37:C39)</f>
        <v>23600</v>
      </c>
      <c r="D36" s="39">
        <f>SUM(D37:D39)</f>
        <v>5137</v>
      </c>
      <c r="E36" s="39">
        <f>SUM(E37:E39)</f>
        <v>15136.5</v>
      </c>
      <c r="F36" s="66">
        <f t="shared" si="0"/>
        <v>64.1</v>
      </c>
      <c r="G36" s="87">
        <f t="shared" si="1"/>
        <v>294.7</v>
      </c>
    </row>
    <row r="37" spans="1:7" s="12" customFormat="1" ht="94.5">
      <c r="A37" s="41" t="s">
        <v>136</v>
      </c>
      <c r="B37" s="45" t="s">
        <v>135</v>
      </c>
      <c r="C37" s="38">
        <v>3000</v>
      </c>
      <c r="D37" s="38"/>
      <c r="E37" s="38">
        <v>8384</v>
      </c>
      <c r="F37" s="66">
        <f t="shared" si="0"/>
        <v>279.5</v>
      </c>
      <c r="G37" s="87">
        <f t="shared" si="1"/>
        <v>0</v>
      </c>
    </row>
    <row r="38" spans="1:7" s="12" customFormat="1" ht="63">
      <c r="A38" s="41" t="s">
        <v>134</v>
      </c>
      <c r="B38" s="45" t="s">
        <v>133</v>
      </c>
      <c r="C38" s="38">
        <v>20100</v>
      </c>
      <c r="D38" s="38">
        <v>5011</v>
      </c>
      <c r="E38" s="38">
        <v>5855.1</v>
      </c>
      <c r="F38" s="66">
        <f t="shared" si="0"/>
        <v>29.1</v>
      </c>
      <c r="G38" s="87">
        <f t="shared" si="1"/>
        <v>116.8</v>
      </c>
    </row>
    <row r="39" spans="1:7" s="12" customFormat="1" ht="78.75">
      <c r="A39" s="41" t="s">
        <v>240</v>
      </c>
      <c r="B39" s="45" t="s">
        <v>241</v>
      </c>
      <c r="C39" s="38">
        <v>500</v>
      </c>
      <c r="D39" s="38">
        <v>126</v>
      </c>
      <c r="E39" s="38">
        <v>897.4</v>
      </c>
      <c r="F39" s="66">
        <f t="shared" si="0"/>
        <v>179.5</v>
      </c>
      <c r="G39" s="87">
        <f t="shared" si="1"/>
        <v>712.2</v>
      </c>
    </row>
    <row r="40" spans="1:7" s="12" customFormat="1" ht="15.75">
      <c r="A40" s="42" t="s">
        <v>132</v>
      </c>
      <c r="B40" s="46" t="s">
        <v>131</v>
      </c>
      <c r="C40" s="39">
        <f>SUM(C41:C50)</f>
        <v>3287</v>
      </c>
      <c r="D40" s="39">
        <f>SUM(D41:D50)</f>
        <v>702.8</v>
      </c>
      <c r="E40" s="39">
        <f>SUM(E41:E50)</f>
        <v>1648.9</v>
      </c>
      <c r="F40" s="66">
        <f t="shared" si="0"/>
        <v>50.2</v>
      </c>
      <c r="G40" s="87">
        <f t="shared" si="1"/>
        <v>234.6</v>
      </c>
    </row>
    <row r="41" spans="1:7" s="12" customFormat="1" ht="126">
      <c r="A41" s="41" t="s">
        <v>130</v>
      </c>
      <c r="B41" s="45" t="s">
        <v>192</v>
      </c>
      <c r="C41" s="38">
        <v>1.6</v>
      </c>
      <c r="D41" s="38">
        <v>0.3</v>
      </c>
      <c r="E41" s="38">
        <v>1.1</v>
      </c>
      <c r="F41" s="65">
        <f t="shared" si="0"/>
        <v>68.8</v>
      </c>
      <c r="G41" s="87">
        <f t="shared" si="1"/>
        <v>366.7</v>
      </c>
    </row>
    <row r="42" spans="1:7" s="12" customFormat="1" ht="54" customHeight="1">
      <c r="A42" s="56" t="s">
        <v>226</v>
      </c>
      <c r="B42" s="55" t="s">
        <v>225</v>
      </c>
      <c r="C42" s="38"/>
      <c r="D42" s="38"/>
      <c r="E42" s="38"/>
      <c r="F42" s="65"/>
      <c r="G42" s="87">
        <f t="shared" si="1"/>
        <v>0</v>
      </c>
    </row>
    <row r="43" spans="1:7" s="12" customFormat="1" ht="78.75">
      <c r="A43" s="41" t="s">
        <v>204</v>
      </c>
      <c r="B43" s="45" t="s">
        <v>205</v>
      </c>
      <c r="C43" s="38">
        <v>302.5</v>
      </c>
      <c r="D43" s="38">
        <v>67.5</v>
      </c>
      <c r="E43" s="38">
        <v>111.2</v>
      </c>
      <c r="F43" s="65">
        <f aca="true" t="shared" si="2" ref="F43:F61">IF(C43&gt;0,E43/C43*100,0)</f>
        <v>36.8</v>
      </c>
      <c r="G43" s="87">
        <f t="shared" si="1"/>
        <v>164.7</v>
      </c>
    </row>
    <row r="44" spans="1:7" s="12" customFormat="1" ht="110.25">
      <c r="A44" s="41" t="s">
        <v>129</v>
      </c>
      <c r="B44" s="45" t="s">
        <v>128</v>
      </c>
      <c r="C44" s="38">
        <v>1655</v>
      </c>
      <c r="D44" s="38">
        <v>406</v>
      </c>
      <c r="E44" s="38">
        <v>299.3</v>
      </c>
      <c r="F44" s="65">
        <f t="shared" si="2"/>
        <v>18.1</v>
      </c>
      <c r="G44" s="87">
        <f t="shared" si="1"/>
        <v>73.7</v>
      </c>
    </row>
    <row r="45" spans="1:7" s="12" customFormat="1" ht="0.75" customHeight="1">
      <c r="A45" s="41" t="s">
        <v>127</v>
      </c>
      <c r="B45" s="45" t="s">
        <v>126</v>
      </c>
      <c r="C45" s="38"/>
      <c r="D45" s="38"/>
      <c r="E45" s="38"/>
      <c r="F45" s="65">
        <f t="shared" si="2"/>
        <v>0</v>
      </c>
      <c r="G45" s="87">
        <f t="shared" si="1"/>
        <v>0</v>
      </c>
    </row>
    <row r="46" spans="1:7" s="12" customFormat="1" ht="31.5">
      <c r="A46" s="41" t="s">
        <v>125</v>
      </c>
      <c r="B46" s="45" t="s">
        <v>220</v>
      </c>
      <c r="C46" s="38"/>
      <c r="D46" s="38"/>
      <c r="E46" s="38">
        <v>10</v>
      </c>
      <c r="F46" s="65">
        <f t="shared" si="2"/>
        <v>0</v>
      </c>
      <c r="G46" s="87">
        <f t="shared" si="1"/>
        <v>0</v>
      </c>
    </row>
    <row r="47" spans="1:7" s="12" customFormat="1" ht="102.75" customHeight="1">
      <c r="A47" s="24" t="s">
        <v>221</v>
      </c>
      <c r="B47" s="25" t="s">
        <v>222</v>
      </c>
      <c r="C47" s="1"/>
      <c r="D47" s="1"/>
      <c r="E47" s="1"/>
      <c r="F47" s="60">
        <f t="shared" si="2"/>
        <v>0</v>
      </c>
      <c r="G47" s="87">
        <f t="shared" si="1"/>
        <v>0</v>
      </c>
    </row>
    <row r="48" spans="1:7" s="12" customFormat="1" ht="78.75">
      <c r="A48" s="41" t="s">
        <v>124</v>
      </c>
      <c r="B48" s="45" t="s">
        <v>123</v>
      </c>
      <c r="C48" s="38">
        <v>177.5</v>
      </c>
      <c r="D48" s="38">
        <v>35.5</v>
      </c>
      <c r="E48" s="38"/>
      <c r="F48" s="65">
        <f t="shared" si="2"/>
        <v>0</v>
      </c>
      <c r="G48" s="87">
        <f t="shared" si="1"/>
        <v>0</v>
      </c>
    </row>
    <row r="49" spans="1:7" s="12" customFormat="1" ht="47.25">
      <c r="A49" s="41" t="s">
        <v>206</v>
      </c>
      <c r="B49" s="45" t="s">
        <v>207</v>
      </c>
      <c r="C49" s="38"/>
      <c r="D49" s="38"/>
      <c r="E49" s="38">
        <v>14.1</v>
      </c>
      <c r="F49" s="65">
        <f t="shared" si="2"/>
        <v>0</v>
      </c>
      <c r="G49" s="87">
        <f t="shared" si="1"/>
        <v>0</v>
      </c>
    </row>
    <row r="50" spans="1:7" s="12" customFormat="1" ht="63">
      <c r="A50" s="41" t="s">
        <v>122</v>
      </c>
      <c r="B50" s="45" t="s">
        <v>121</v>
      </c>
      <c r="C50" s="38">
        <v>1150.4</v>
      </c>
      <c r="D50" s="38">
        <v>193.5</v>
      </c>
      <c r="E50" s="38">
        <v>1213.2</v>
      </c>
      <c r="F50" s="65">
        <f t="shared" si="2"/>
        <v>105.5</v>
      </c>
      <c r="G50" s="87">
        <f t="shared" si="1"/>
        <v>627</v>
      </c>
    </row>
    <row r="51" spans="1:7" ht="15.75">
      <c r="A51" s="106" t="s">
        <v>120</v>
      </c>
      <c r="B51" s="107" t="s">
        <v>119</v>
      </c>
      <c r="C51" s="88">
        <f>C52+C53</f>
        <v>52</v>
      </c>
      <c r="D51" s="88">
        <f>D52+D53</f>
        <v>13</v>
      </c>
      <c r="E51" s="88">
        <f>E52+E53</f>
        <v>0</v>
      </c>
      <c r="F51" s="89">
        <f t="shared" si="2"/>
        <v>0</v>
      </c>
      <c r="G51" s="101">
        <f t="shared" si="1"/>
        <v>0</v>
      </c>
    </row>
    <row r="52" spans="1:7" ht="15.75">
      <c r="A52" s="41" t="s">
        <v>118</v>
      </c>
      <c r="B52" s="45" t="s">
        <v>117</v>
      </c>
      <c r="C52" s="39"/>
      <c r="D52" s="39"/>
      <c r="E52" s="38"/>
      <c r="F52" s="66">
        <f t="shared" si="2"/>
        <v>0</v>
      </c>
      <c r="G52" s="108">
        <f t="shared" si="1"/>
        <v>0</v>
      </c>
    </row>
    <row r="53" spans="1:7" ht="16.5" thickBot="1">
      <c r="A53" s="41" t="s">
        <v>116</v>
      </c>
      <c r="B53" s="109" t="s">
        <v>115</v>
      </c>
      <c r="C53" s="110">
        <v>52</v>
      </c>
      <c r="D53" s="110">
        <v>13</v>
      </c>
      <c r="E53" s="110"/>
      <c r="F53" s="111">
        <f t="shared" si="2"/>
        <v>0</v>
      </c>
      <c r="G53" s="108">
        <f t="shared" si="1"/>
        <v>0</v>
      </c>
    </row>
    <row r="54" spans="1:7" ht="15.75">
      <c r="A54" s="90" t="s">
        <v>114</v>
      </c>
      <c r="B54" s="112" t="s">
        <v>113</v>
      </c>
      <c r="C54" s="113">
        <f>C55+C60+C62+C61</f>
        <v>1145595.9</v>
      </c>
      <c r="D54" s="113">
        <f>D55+D60+D62+D61</f>
        <v>199817.1</v>
      </c>
      <c r="E54" s="113">
        <f>E55+E60+E62+E61</f>
        <v>198991.7</v>
      </c>
      <c r="F54" s="105">
        <f t="shared" si="2"/>
        <v>17.4</v>
      </c>
      <c r="G54" s="101">
        <f t="shared" si="1"/>
        <v>99.6</v>
      </c>
    </row>
    <row r="55" spans="1:7" ht="31.5">
      <c r="A55" s="24" t="s">
        <v>112</v>
      </c>
      <c r="B55" s="25" t="s">
        <v>111</v>
      </c>
      <c r="C55" s="2">
        <f>SUM(C56:C59)</f>
        <v>1145050</v>
      </c>
      <c r="D55" s="2">
        <f>SUM(D56:D59)</f>
        <v>199271.2</v>
      </c>
      <c r="E55" s="2">
        <f>SUM(E56:E59)</f>
        <v>198435.8</v>
      </c>
      <c r="F55" s="67">
        <f t="shared" si="2"/>
        <v>17.3</v>
      </c>
      <c r="G55" s="87">
        <f t="shared" si="1"/>
        <v>99.6</v>
      </c>
    </row>
    <row r="56" spans="1:7" ht="31.5">
      <c r="A56" s="24" t="s">
        <v>229</v>
      </c>
      <c r="B56" s="25" t="s">
        <v>110</v>
      </c>
      <c r="C56" s="1">
        <v>120330.5</v>
      </c>
      <c r="D56" s="1">
        <v>28479.9</v>
      </c>
      <c r="E56" s="1">
        <v>28578.5</v>
      </c>
      <c r="F56" s="67">
        <f t="shared" si="2"/>
        <v>23.8</v>
      </c>
      <c r="G56" s="87">
        <f t="shared" si="1"/>
        <v>100.3</v>
      </c>
    </row>
    <row r="57" spans="1:7" ht="31.5">
      <c r="A57" s="24" t="s">
        <v>230</v>
      </c>
      <c r="B57" s="25" t="s">
        <v>109</v>
      </c>
      <c r="C57" s="1">
        <v>283456</v>
      </c>
      <c r="D57" s="1">
        <v>11147.9</v>
      </c>
      <c r="E57" s="1">
        <v>12536.1</v>
      </c>
      <c r="F57" s="67">
        <f t="shared" si="2"/>
        <v>4.4</v>
      </c>
      <c r="G57" s="87">
        <f t="shared" si="1"/>
        <v>112.5</v>
      </c>
    </row>
    <row r="58" spans="1:7" ht="31.5">
      <c r="A58" s="24" t="s">
        <v>231</v>
      </c>
      <c r="B58" s="25" t="s">
        <v>108</v>
      </c>
      <c r="C58" s="1">
        <v>741113.5</v>
      </c>
      <c r="D58" s="1">
        <v>159493.4</v>
      </c>
      <c r="E58" s="1">
        <v>157171.2</v>
      </c>
      <c r="F58" s="67">
        <f t="shared" si="2"/>
        <v>21.2</v>
      </c>
      <c r="G58" s="87">
        <f t="shared" si="1"/>
        <v>98.5</v>
      </c>
    </row>
    <row r="59" spans="1:7" ht="15.75">
      <c r="A59" s="24" t="s">
        <v>232</v>
      </c>
      <c r="B59" s="25" t="s">
        <v>107</v>
      </c>
      <c r="C59" s="1">
        <v>150</v>
      </c>
      <c r="D59" s="1">
        <v>150</v>
      </c>
      <c r="E59" s="1">
        <v>150</v>
      </c>
      <c r="F59" s="67">
        <f t="shared" si="2"/>
        <v>100</v>
      </c>
      <c r="G59" s="87">
        <f t="shared" si="1"/>
        <v>100</v>
      </c>
    </row>
    <row r="60" spans="1:7" ht="15.75">
      <c r="A60" s="26" t="s">
        <v>106</v>
      </c>
      <c r="B60" s="27" t="s">
        <v>105</v>
      </c>
      <c r="C60" s="2">
        <v>753</v>
      </c>
      <c r="D60" s="2">
        <v>753</v>
      </c>
      <c r="E60" s="2">
        <v>763</v>
      </c>
      <c r="F60" s="67">
        <f t="shared" si="2"/>
        <v>101.3</v>
      </c>
      <c r="G60" s="87">
        <f t="shared" si="1"/>
        <v>101.3</v>
      </c>
    </row>
    <row r="61" spans="1:7" ht="94.5">
      <c r="A61" s="121" t="s">
        <v>194</v>
      </c>
      <c r="B61" s="122" t="s">
        <v>203</v>
      </c>
      <c r="C61" s="123">
        <v>422.3</v>
      </c>
      <c r="D61" s="123">
        <v>422.3</v>
      </c>
      <c r="E61" s="123">
        <v>422.3</v>
      </c>
      <c r="F61" s="124">
        <f t="shared" si="2"/>
        <v>100</v>
      </c>
      <c r="G61" s="125">
        <f t="shared" si="1"/>
        <v>100</v>
      </c>
    </row>
    <row r="62" spans="1:7" ht="32.25" thickBot="1">
      <c r="A62" s="126" t="s">
        <v>104</v>
      </c>
      <c r="B62" s="127" t="s">
        <v>103</v>
      </c>
      <c r="C62" s="128">
        <v>-629.4</v>
      </c>
      <c r="D62" s="128">
        <v>-629.4</v>
      </c>
      <c r="E62" s="128">
        <v>-629.4</v>
      </c>
      <c r="F62" s="124">
        <v>100</v>
      </c>
      <c r="G62" s="125">
        <v>100</v>
      </c>
    </row>
    <row r="63" spans="1:7" ht="16.5" thickBot="1">
      <c r="A63" s="129" t="s">
        <v>102</v>
      </c>
      <c r="B63" s="130" t="s">
        <v>101</v>
      </c>
      <c r="C63" s="131">
        <f>C7+C54</f>
        <v>1697037.9</v>
      </c>
      <c r="D63" s="131">
        <f>D7+D54</f>
        <v>305246.3</v>
      </c>
      <c r="E63" s="131">
        <f>E7+E54</f>
        <v>327012.1</v>
      </c>
      <c r="F63" s="132">
        <f>IF(C63&gt;0,E63/C63*100,0)</f>
        <v>19.3</v>
      </c>
      <c r="G63" s="115">
        <f t="shared" si="1"/>
        <v>107.1</v>
      </c>
    </row>
    <row r="64" spans="1:7" ht="15.75">
      <c r="A64" s="15"/>
      <c r="B64" s="16"/>
      <c r="C64" s="71"/>
      <c r="D64" s="71"/>
      <c r="E64" s="71"/>
      <c r="F64" s="72"/>
      <c r="G64" s="87">
        <f t="shared" si="1"/>
        <v>0</v>
      </c>
    </row>
    <row r="65" spans="1:7" ht="15.75">
      <c r="A65" s="17"/>
      <c r="B65" s="18" t="s">
        <v>100</v>
      </c>
      <c r="C65" s="28"/>
      <c r="D65" s="28"/>
      <c r="E65" s="28"/>
      <c r="F65" s="68"/>
      <c r="G65" s="87">
        <f t="shared" si="1"/>
        <v>0</v>
      </c>
    </row>
    <row r="66" spans="1:7" ht="15.75">
      <c r="A66" s="91" t="s">
        <v>99</v>
      </c>
      <c r="B66" s="92" t="s">
        <v>98</v>
      </c>
      <c r="C66" s="93">
        <f>SUM(C67:C74)</f>
        <v>130892.9</v>
      </c>
      <c r="D66" s="93">
        <f>SUM(D67:D74)</f>
        <v>31665.4</v>
      </c>
      <c r="E66" s="93">
        <f>SUM(E67:E74)</f>
        <v>27542.1</v>
      </c>
      <c r="F66" s="94">
        <f aca="true" t="shared" si="3" ref="F66:F97">IF(C66&gt;0,E66/C66*100,0)</f>
        <v>21</v>
      </c>
      <c r="G66" s="146">
        <f t="shared" si="1"/>
        <v>87</v>
      </c>
    </row>
    <row r="67" spans="1:7" ht="31.5">
      <c r="A67" s="13" t="s">
        <v>97</v>
      </c>
      <c r="B67" s="14" t="s">
        <v>96</v>
      </c>
      <c r="C67" s="29">
        <v>2763.6</v>
      </c>
      <c r="D67" s="29">
        <v>619.4</v>
      </c>
      <c r="E67" s="28">
        <v>616.6</v>
      </c>
      <c r="F67" s="68">
        <f t="shared" si="3"/>
        <v>22.3</v>
      </c>
      <c r="G67" s="87">
        <f t="shared" si="1"/>
        <v>99.5</v>
      </c>
    </row>
    <row r="68" spans="1:7" ht="63">
      <c r="A68" s="13" t="s">
        <v>95</v>
      </c>
      <c r="B68" s="14" t="s">
        <v>94</v>
      </c>
      <c r="C68" s="29">
        <v>4453.5</v>
      </c>
      <c r="D68" s="29">
        <v>1340.2</v>
      </c>
      <c r="E68" s="28">
        <v>1298.1</v>
      </c>
      <c r="F68" s="68">
        <f t="shared" si="3"/>
        <v>29.1</v>
      </c>
      <c r="G68" s="87">
        <f t="shared" si="1"/>
        <v>96.9</v>
      </c>
    </row>
    <row r="69" spans="1:7" ht="47.25">
      <c r="A69" s="13" t="s">
        <v>93</v>
      </c>
      <c r="B69" s="14" t="s">
        <v>92</v>
      </c>
      <c r="C69" s="29">
        <v>71326.2</v>
      </c>
      <c r="D69" s="29">
        <v>16132</v>
      </c>
      <c r="E69" s="31">
        <v>14374.1</v>
      </c>
      <c r="F69" s="68">
        <f t="shared" si="3"/>
        <v>20.2</v>
      </c>
      <c r="G69" s="87">
        <f t="shared" si="1"/>
        <v>89.1</v>
      </c>
    </row>
    <row r="70" spans="1:7" ht="15.75">
      <c r="A70" s="13" t="s">
        <v>91</v>
      </c>
      <c r="B70" s="14" t="s">
        <v>90</v>
      </c>
      <c r="C70" s="29"/>
      <c r="D70" s="29"/>
      <c r="E70" s="28"/>
      <c r="F70" s="68">
        <f t="shared" si="3"/>
        <v>0</v>
      </c>
      <c r="G70" s="87">
        <f t="shared" si="1"/>
        <v>0</v>
      </c>
    </row>
    <row r="71" spans="1:7" ht="47.25">
      <c r="A71" s="13" t="s">
        <v>89</v>
      </c>
      <c r="B71" s="14" t="s">
        <v>88</v>
      </c>
      <c r="C71" s="29">
        <v>9631.3</v>
      </c>
      <c r="D71" s="29">
        <v>2339.9</v>
      </c>
      <c r="E71" s="28">
        <v>2318.1</v>
      </c>
      <c r="F71" s="68">
        <f t="shared" si="3"/>
        <v>24.1</v>
      </c>
      <c r="G71" s="87">
        <f t="shared" si="1"/>
        <v>99.1</v>
      </c>
    </row>
    <row r="72" spans="1:7" ht="15.75">
      <c r="A72" s="13" t="s">
        <v>87</v>
      </c>
      <c r="B72" s="14" t="s">
        <v>86</v>
      </c>
      <c r="C72" s="29"/>
      <c r="D72" s="29"/>
      <c r="E72" s="28"/>
      <c r="F72" s="68">
        <f t="shared" si="3"/>
        <v>0</v>
      </c>
      <c r="G72" s="87">
        <f>IF(D72&gt;0,E72/D72*100,0)</f>
        <v>0</v>
      </c>
    </row>
    <row r="73" spans="1:7" ht="15.75">
      <c r="A73" s="13" t="s">
        <v>85</v>
      </c>
      <c r="B73" s="14" t="s">
        <v>84</v>
      </c>
      <c r="C73" s="29">
        <v>2688.7</v>
      </c>
      <c r="D73" s="29">
        <v>70</v>
      </c>
      <c r="E73" s="28">
        <v>0</v>
      </c>
      <c r="F73" s="68">
        <f t="shared" si="3"/>
        <v>0</v>
      </c>
      <c r="G73" s="87">
        <f>IF(D73&gt;0,E73/D73*100,0)</f>
        <v>0</v>
      </c>
    </row>
    <row r="74" spans="1:7" ht="15.75">
      <c r="A74" s="13" t="s">
        <v>83</v>
      </c>
      <c r="B74" s="14" t="s">
        <v>82</v>
      </c>
      <c r="C74" s="29">
        <v>40029.6</v>
      </c>
      <c r="D74" s="29">
        <v>11163.9</v>
      </c>
      <c r="E74" s="28">
        <v>8935.2</v>
      </c>
      <c r="F74" s="68">
        <f t="shared" si="3"/>
        <v>22.3</v>
      </c>
      <c r="G74" s="87">
        <f>IF(D74&gt;0,E74/D74*100,0)</f>
        <v>80</v>
      </c>
    </row>
    <row r="75" spans="1:7" ht="15.75">
      <c r="A75" s="91" t="s">
        <v>81</v>
      </c>
      <c r="B75" s="92" t="s">
        <v>80</v>
      </c>
      <c r="C75" s="93">
        <f>SUM(C76)</f>
        <v>1335.2</v>
      </c>
      <c r="D75" s="93">
        <f>SUM(D76)</f>
        <v>332</v>
      </c>
      <c r="E75" s="93">
        <f>SUM(E76)</f>
        <v>222</v>
      </c>
      <c r="F75" s="94">
        <f t="shared" si="3"/>
        <v>16.6</v>
      </c>
      <c r="G75" s="146">
        <f>IF(D75&gt;0,E75/D75*100,0)</f>
        <v>66.9</v>
      </c>
    </row>
    <row r="76" spans="1:7" ht="15.75">
      <c r="A76" s="10" t="s">
        <v>79</v>
      </c>
      <c r="B76" s="11" t="s">
        <v>78</v>
      </c>
      <c r="C76" s="29">
        <v>1335.2</v>
      </c>
      <c r="D76" s="29">
        <v>332</v>
      </c>
      <c r="E76" s="28">
        <v>222</v>
      </c>
      <c r="F76" s="68">
        <f t="shared" si="3"/>
        <v>16.6</v>
      </c>
      <c r="G76" s="87">
        <f aca="true" t="shared" si="4" ref="G76:G114">IF(D76&gt;0,E76/D76*100,0)</f>
        <v>66.9</v>
      </c>
    </row>
    <row r="77" spans="1:7" ht="31.5">
      <c r="A77" s="91" t="s">
        <v>77</v>
      </c>
      <c r="B77" s="92" t="s">
        <v>76</v>
      </c>
      <c r="C77" s="93">
        <f>SUM(C78:C80)</f>
        <v>24489.8</v>
      </c>
      <c r="D77" s="93">
        <f>SUM(D78:D80)</f>
        <v>5605</v>
      </c>
      <c r="E77" s="93">
        <f>SUM(E78:E80)</f>
        <v>4777.3</v>
      </c>
      <c r="F77" s="94">
        <f t="shared" si="3"/>
        <v>19.5</v>
      </c>
      <c r="G77" s="146">
        <f t="shared" si="4"/>
        <v>85.2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8">
        <f t="shared" si="3"/>
        <v>0</v>
      </c>
      <c r="G78" s="87">
        <f t="shared" si="4"/>
        <v>0</v>
      </c>
    </row>
    <row r="79" spans="1:7" ht="47.25">
      <c r="A79" s="13" t="s">
        <v>73</v>
      </c>
      <c r="B79" s="14" t="s">
        <v>72</v>
      </c>
      <c r="C79" s="29">
        <v>4731.3</v>
      </c>
      <c r="D79" s="29">
        <v>986.4</v>
      </c>
      <c r="E79" s="28">
        <v>952.3</v>
      </c>
      <c r="F79" s="68">
        <f t="shared" si="3"/>
        <v>20.1</v>
      </c>
      <c r="G79" s="87">
        <f t="shared" si="4"/>
        <v>96.5</v>
      </c>
    </row>
    <row r="80" spans="1:7" ht="15.75">
      <c r="A80" s="13" t="s">
        <v>71</v>
      </c>
      <c r="B80" s="14" t="s">
        <v>70</v>
      </c>
      <c r="C80" s="29">
        <v>19758.5</v>
      </c>
      <c r="D80" s="29">
        <v>4618.6</v>
      </c>
      <c r="E80" s="28">
        <v>3825</v>
      </c>
      <c r="F80" s="68">
        <f t="shared" si="3"/>
        <v>19.4</v>
      </c>
      <c r="G80" s="87">
        <f t="shared" si="4"/>
        <v>82.8</v>
      </c>
    </row>
    <row r="81" spans="1:7" ht="15.75">
      <c r="A81" s="91" t="s">
        <v>69</v>
      </c>
      <c r="B81" s="92" t="s">
        <v>68</v>
      </c>
      <c r="C81" s="93">
        <f>SUM(C82:C88)</f>
        <v>133333.5</v>
      </c>
      <c r="D81" s="93">
        <f>SUM(D82:D88)</f>
        <v>33864.9</v>
      </c>
      <c r="E81" s="93">
        <f>SUM(E82:E88)</f>
        <v>18255.3</v>
      </c>
      <c r="F81" s="94">
        <f t="shared" si="3"/>
        <v>13.7</v>
      </c>
      <c r="G81" s="146">
        <f t="shared" si="4"/>
        <v>53.9</v>
      </c>
    </row>
    <row r="82" spans="1:7" ht="15.75">
      <c r="A82" s="13" t="s">
        <v>67</v>
      </c>
      <c r="B82" s="14" t="s">
        <v>66</v>
      </c>
      <c r="C82" s="29">
        <v>1308.1</v>
      </c>
      <c r="D82" s="29"/>
      <c r="E82" s="28"/>
      <c r="F82" s="68">
        <f t="shared" si="3"/>
        <v>0</v>
      </c>
      <c r="G82" s="87">
        <f t="shared" si="4"/>
        <v>0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8">
        <f t="shared" si="3"/>
        <v>0</v>
      </c>
      <c r="G83" s="87">
        <f t="shared" si="4"/>
        <v>0</v>
      </c>
    </row>
    <row r="84" spans="1:7" ht="15.75">
      <c r="A84" s="13" t="s">
        <v>63</v>
      </c>
      <c r="B84" s="14" t="s">
        <v>62</v>
      </c>
      <c r="C84" s="29">
        <v>72654.2</v>
      </c>
      <c r="D84" s="29">
        <v>26452.3</v>
      </c>
      <c r="E84" s="28">
        <v>12618.4</v>
      </c>
      <c r="F84" s="68">
        <f t="shared" si="3"/>
        <v>17.4</v>
      </c>
      <c r="G84" s="87">
        <f t="shared" si="4"/>
        <v>47.7</v>
      </c>
    </row>
    <row r="85" spans="1:7" ht="15.75">
      <c r="A85" s="13" t="s">
        <v>218</v>
      </c>
      <c r="B85" s="14" t="s">
        <v>219</v>
      </c>
      <c r="C85" s="29"/>
      <c r="D85" s="29"/>
      <c r="E85" s="28"/>
      <c r="F85" s="68">
        <f t="shared" si="3"/>
        <v>0</v>
      </c>
      <c r="G85" s="87">
        <f t="shared" si="4"/>
        <v>0</v>
      </c>
    </row>
    <row r="86" spans="1:7" ht="15.75">
      <c r="A86" s="13" t="s">
        <v>61</v>
      </c>
      <c r="B86" s="14" t="s">
        <v>60</v>
      </c>
      <c r="C86" s="29">
        <v>53481.8</v>
      </c>
      <c r="D86" s="29">
        <v>5549.2</v>
      </c>
      <c r="E86" s="28">
        <v>4035</v>
      </c>
      <c r="F86" s="68">
        <f t="shared" si="3"/>
        <v>7.5</v>
      </c>
      <c r="G86" s="87">
        <f t="shared" si="4"/>
        <v>72.7</v>
      </c>
    </row>
    <row r="87" spans="1:7" ht="15.75">
      <c r="A87" s="13" t="s">
        <v>212</v>
      </c>
      <c r="B87" s="14" t="s">
        <v>215</v>
      </c>
      <c r="C87" s="29"/>
      <c r="D87" s="29"/>
      <c r="E87" s="28"/>
      <c r="F87" s="68">
        <f t="shared" si="3"/>
        <v>0</v>
      </c>
      <c r="G87" s="87">
        <f t="shared" si="4"/>
        <v>0</v>
      </c>
    </row>
    <row r="88" spans="1:7" ht="15.75">
      <c r="A88" s="13" t="s">
        <v>59</v>
      </c>
      <c r="B88" s="14" t="s">
        <v>49</v>
      </c>
      <c r="C88" s="29">
        <v>5889.4</v>
      </c>
      <c r="D88" s="29">
        <v>1863.4</v>
      </c>
      <c r="E88" s="28">
        <v>1601.9</v>
      </c>
      <c r="F88" s="68">
        <f t="shared" si="3"/>
        <v>27.2</v>
      </c>
      <c r="G88" s="87">
        <f t="shared" si="4"/>
        <v>86</v>
      </c>
    </row>
    <row r="89" spans="1:7" ht="15.75">
      <c r="A89" s="91" t="s">
        <v>58</v>
      </c>
      <c r="B89" s="92" t="s">
        <v>57</v>
      </c>
      <c r="C89" s="93">
        <f>SUM(C90:C93)</f>
        <v>138383.8</v>
      </c>
      <c r="D89" s="93">
        <f>SUM(D90:D93)</f>
        <v>53557.2</v>
      </c>
      <c r="E89" s="93">
        <f>SUM(E90:E93)</f>
        <v>19856.5</v>
      </c>
      <c r="F89" s="94">
        <f t="shared" si="3"/>
        <v>14.3</v>
      </c>
      <c r="G89" s="146">
        <f t="shared" si="4"/>
        <v>37.1</v>
      </c>
    </row>
    <row r="90" spans="1:7" ht="15.75">
      <c r="A90" s="13" t="s">
        <v>56</v>
      </c>
      <c r="B90" s="14" t="s">
        <v>55</v>
      </c>
      <c r="C90" s="29">
        <v>49193.2</v>
      </c>
      <c r="D90" s="29">
        <v>33518.3</v>
      </c>
      <c r="E90" s="28">
        <v>4786.9</v>
      </c>
      <c r="F90" s="68">
        <f t="shared" si="3"/>
        <v>9.7</v>
      </c>
      <c r="G90" s="87">
        <f t="shared" si="4"/>
        <v>14.3</v>
      </c>
    </row>
    <row r="91" spans="1:7" ht="15.75">
      <c r="A91" s="13" t="s">
        <v>54</v>
      </c>
      <c r="B91" s="14" t="s">
        <v>53</v>
      </c>
      <c r="C91" s="28">
        <v>19106</v>
      </c>
      <c r="D91" s="28">
        <v>5798.8</v>
      </c>
      <c r="E91" s="28">
        <v>4517.6</v>
      </c>
      <c r="F91" s="68">
        <f t="shared" si="3"/>
        <v>23.6</v>
      </c>
      <c r="G91" s="87">
        <f t="shared" si="4"/>
        <v>77.9</v>
      </c>
    </row>
    <row r="92" spans="1:7" ht="15.75">
      <c r="A92" s="13" t="s">
        <v>52</v>
      </c>
      <c r="B92" s="14" t="s">
        <v>51</v>
      </c>
      <c r="C92" s="31">
        <v>44087.7</v>
      </c>
      <c r="D92" s="31">
        <v>8344.9</v>
      </c>
      <c r="E92" s="28">
        <v>4943.5</v>
      </c>
      <c r="F92" s="68">
        <f t="shared" si="3"/>
        <v>11.2</v>
      </c>
      <c r="G92" s="87">
        <f t="shared" si="4"/>
        <v>59.2</v>
      </c>
    </row>
    <row r="93" spans="1:7" ht="15.75">
      <c r="A93" s="13" t="s">
        <v>50</v>
      </c>
      <c r="B93" s="14" t="s">
        <v>49</v>
      </c>
      <c r="C93" s="30">
        <v>25996.9</v>
      </c>
      <c r="D93" s="30">
        <v>5895.2</v>
      </c>
      <c r="E93" s="28">
        <v>5608.5</v>
      </c>
      <c r="F93" s="68">
        <f t="shared" si="3"/>
        <v>21.6</v>
      </c>
      <c r="G93" s="87">
        <f t="shared" si="4"/>
        <v>95.1</v>
      </c>
    </row>
    <row r="94" spans="1:7" ht="15.75">
      <c r="A94" s="91" t="s">
        <v>48</v>
      </c>
      <c r="B94" s="92" t="s">
        <v>47</v>
      </c>
      <c r="C94" s="95">
        <f>SUM(C95:C96)</f>
        <v>0</v>
      </c>
      <c r="D94" s="95">
        <f>SUM(D95:D96)</f>
        <v>0</v>
      </c>
      <c r="E94" s="95">
        <f>SUM(E95:E96)</f>
        <v>0</v>
      </c>
      <c r="F94" s="96">
        <f t="shared" si="3"/>
        <v>0</v>
      </c>
      <c r="G94" s="87">
        <f t="shared" si="4"/>
        <v>0</v>
      </c>
    </row>
    <row r="95" spans="1:7" ht="15.75">
      <c r="A95" s="10" t="s">
        <v>216</v>
      </c>
      <c r="B95" s="11" t="s">
        <v>217</v>
      </c>
      <c r="C95" s="30"/>
      <c r="D95" s="30"/>
      <c r="E95" s="31"/>
      <c r="F95" s="69">
        <f t="shared" si="3"/>
        <v>0</v>
      </c>
      <c r="G95" s="87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9">
        <f t="shared" si="3"/>
        <v>0</v>
      </c>
      <c r="G96" s="87">
        <f t="shared" si="4"/>
        <v>0</v>
      </c>
    </row>
    <row r="97" spans="1:7" ht="15.75">
      <c r="A97" s="91" t="s">
        <v>44</v>
      </c>
      <c r="B97" s="92" t="s">
        <v>43</v>
      </c>
      <c r="C97" s="93">
        <f>SUM(C98:C103)</f>
        <v>1143635.6</v>
      </c>
      <c r="D97" s="93">
        <f>SUM(D98:D103)</f>
        <v>184241.6</v>
      </c>
      <c r="E97" s="93">
        <f>SUM(E98:E103)</f>
        <v>178227.2</v>
      </c>
      <c r="F97" s="94">
        <f t="shared" si="3"/>
        <v>15.6</v>
      </c>
      <c r="G97" s="87">
        <f t="shared" si="4"/>
        <v>96.7</v>
      </c>
    </row>
    <row r="98" spans="1:7" ht="15.75">
      <c r="A98" s="13" t="s">
        <v>42</v>
      </c>
      <c r="B98" s="14" t="s">
        <v>41</v>
      </c>
      <c r="C98" s="29">
        <v>602438</v>
      </c>
      <c r="D98" s="29">
        <v>71839.9</v>
      </c>
      <c r="E98" s="28">
        <v>69273.1</v>
      </c>
      <c r="F98" s="68">
        <f aca="true" t="shared" si="5" ref="F98:F123">IF(C98&gt;0,E98/C98*100,0)</f>
        <v>11.5</v>
      </c>
      <c r="G98" s="87">
        <f t="shared" si="4"/>
        <v>96.4</v>
      </c>
    </row>
    <row r="99" spans="1:7" ht="15.75">
      <c r="A99" s="13" t="s">
        <v>40</v>
      </c>
      <c r="B99" s="14" t="s">
        <v>39</v>
      </c>
      <c r="C99" s="29">
        <v>425485.2</v>
      </c>
      <c r="D99" s="29">
        <v>87637.7</v>
      </c>
      <c r="E99" s="28">
        <v>85929.2</v>
      </c>
      <c r="F99" s="68">
        <f t="shared" si="5"/>
        <v>20.2</v>
      </c>
      <c r="G99" s="87">
        <f t="shared" si="4"/>
        <v>98.1</v>
      </c>
    </row>
    <row r="100" spans="1:7" ht="21.75" customHeight="1">
      <c r="A100" s="13" t="s">
        <v>233</v>
      </c>
      <c r="B100" s="14" t="s">
        <v>237</v>
      </c>
      <c r="C100" s="29">
        <v>60886.4</v>
      </c>
      <c r="D100" s="29">
        <v>14941.2</v>
      </c>
      <c r="E100" s="28">
        <v>14436.1</v>
      </c>
      <c r="F100" s="68">
        <f t="shared" si="5"/>
        <v>23.7</v>
      </c>
      <c r="G100" s="87">
        <f t="shared" si="4"/>
        <v>96.6</v>
      </c>
    </row>
    <row r="101" spans="1:7" ht="31.5">
      <c r="A101" s="13" t="s">
        <v>38</v>
      </c>
      <c r="B101" s="14" t="s">
        <v>37</v>
      </c>
      <c r="C101" s="29">
        <v>284.2</v>
      </c>
      <c r="D101" s="29">
        <v>99.5</v>
      </c>
      <c r="E101" s="28">
        <v>91</v>
      </c>
      <c r="F101" s="68">
        <f t="shared" si="5"/>
        <v>32</v>
      </c>
      <c r="G101" s="87">
        <f t="shared" si="4"/>
        <v>91.5</v>
      </c>
    </row>
    <row r="102" spans="1:7" ht="15.75">
      <c r="A102" s="13" t="s">
        <v>36</v>
      </c>
      <c r="B102" s="14" t="s">
        <v>35</v>
      </c>
      <c r="C102" s="32">
        <v>9264.1</v>
      </c>
      <c r="D102" s="32">
        <v>369.8</v>
      </c>
      <c r="E102" s="32">
        <v>251</v>
      </c>
      <c r="F102" s="68">
        <f t="shared" si="5"/>
        <v>2.7</v>
      </c>
      <c r="G102" s="87">
        <f t="shared" si="4"/>
        <v>67.9</v>
      </c>
    </row>
    <row r="103" spans="1:7" ht="15.75">
      <c r="A103" s="13" t="s">
        <v>34</v>
      </c>
      <c r="B103" s="14" t="s">
        <v>33</v>
      </c>
      <c r="C103" s="29">
        <v>45277.7</v>
      </c>
      <c r="D103" s="29">
        <v>9353.5</v>
      </c>
      <c r="E103" s="28">
        <v>8246.8</v>
      </c>
      <c r="F103" s="68">
        <f t="shared" si="5"/>
        <v>18.2</v>
      </c>
      <c r="G103" s="87">
        <f t="shared" si="4"/>
        <v>88.2</v>
      </c>
    </row>
    <row r="104" spans="1:7" ht="15.75">
      <c r="A104" s="91" t="s">
        <v>32</v>
      </c>
      <c r="B104" s="92" t="s">
        <v>31</v>
      </c>
      <c r="C104" s="93">
        <f>SUM(C105:C106)</f>
        <v>78132</v>
      </c>
      <c r="D104" s="93">
        <f>SUM(D105:D106)</f>
        <v>20608.7</v>
      </c>
      <c r="E104" s="93">
        <f>SUM(E105:E106)</f>
        <v>20463.7</v>
      </c>
      <c r="F104" s="94">
        <f t="shared" si="5"/>
        <v>26.2</v>
      </c>
      <c r="G104" s="87">
        <f t="shared" si="4"/>
        <v>99.3</v>
      </c>
    </row>
    <row r="105" spans="1:7" ht="15.75">
      <c r="A105" s="13" t="s">
        <v>30</v>
      </c>
      <c r="B105" s="14" t="s">
        <v>29</v>
      </c>
      <c r="C105" s="29">
        <v>73502.2</v>
      </c>
      <c r="D105" s="29">
        <v>19369.4</v>
      </c>
      <c r="E105" s="28">
        <v>19261.5</v>
      </c>
      <c r="F105" s="68">
        <f t="shared" si="5"/>
        <v>26.2</v>
      </c>
      <c r="G105" s="87">
        <f t="shared" si="4"/>
        <v>99.4</v>
      </c>
    </row>
    <row r="106" spans="1:7" ht="31.5">
      <c r="A106" s="13" t="s">
        <v>28</v>
      </c>
      <c r="B106" s="14" t="s">
        <v>27</v>
      </c>
      <c r="C106" s="29">
        <v>4629.8</v>
      </c>
      <c r="D106" s="29">
        <v>1239.3</v>
      </c>
      <c r="E106" s="28">
        <v>1202.2</v>
      </c>
      <c r="F106" s="68">
        <f t="shared" si="5"/>
        <v>26</v>
      </c>
      <c r="G106" s="87">
        <f t="shared" si="4"/>
        <v>97</v>
      </c>
    </row>
    <row r="107" spans="1:7" ht="15.75">
      <c r="A107" s="91" t="s">
        <v>26</v>
      </c>
      <c r="B107" s="92" t="s">
        <v>25</v>
      </c>
      <c r="C107" s="93">
        <f>SUM(C108:C112)</f>
        <v>36172.7</v>
      </c>
      <c r="D107" s="93">
        <f>SUM(D108:D112)</f>
        <v>9083.7</v>
      </c>
      <c r="E107" s="93">
        <f>SUM(E108:E112)</f>
        <v>4405.7</v>
      </c>
      <c r="F107" s="94">
        <f t="shared" si="5"/>
        <v>12.2</v>
      </c>
      <c r="G107" s="87">
        <f t="shared" si="4"/>
        <v>48.5</v>
      </c>
    </row>
    <row r="108" spans="1:7" ht="15.75">
      <c r="A108" s="13" t="s">
        <v>208</v>
      </c>
      <c r="B108" s="14" t="s">
        <v>209</v>
      </c>
      <c r="C108" s="29">
        <v>5307.6</v>
      </c>
      <c r="D108" s="29">
        <v>1352</v>
      </c>
      <c r="E108" s="28">
        <v>1319.1</v>
      </c>
      <c r="F108" s="68">
        <f t="shared" si="5"/>
        <v>24.9</v>
      </c>
      <c r="G108" s="87">
        <f t="shared" si="4"/>
        <v>97.6</v>
      </c>
    </row>
    <row r="109" spans="1:7" ht="15.75">
      <c r="A109" s="13" t="s">
        <v>236</v>
      </c>
      <c r="B109" s="14" t="s">
        <v>239</v>
      </c>
      <c r="C109" s="29"/>
      <c r="D109" s="29"/>
      <c r="E109" s="28"/>
      <c r="F109" s="68"/>
      <c r="G109" s="87">
        <f t="shared" si="4"/>
        <v>0</v>
      </c>
    </row>
    <row r="110" spans="1:7" ht="15.75">
      <c r="A110" s="13" t="s">
        <v>24</v>
      </c>
      <c r="B110" s="14" t="s">
        <v>23</v>
      </c>
      <c r="C110" s="29">
        <v>7716.9</v>
      </c>
      <c r="D110" s="29">
        <v>4415</v>
      </c>
      <c r="E110" s="28">
        <v>591</v>
      </c>
      <c r="F110" s="68">
        <f t="shared" si="5"/>
        <v>7.7</v>
      </c>
      <c r="G110" s="87">
        <f t="shared" si="4"/>
        <v>13.4</v>
      </c>
    </row>
    <row r="111" spans="1:7" ht="15.75">
      <c r="A111" s="13" t="s">
        <v>22</v>
      </c>
      <c r="B111" s="14" t="s">
        <v>21</v>
      </c>
      <c r="C111" s="29">
        <v>21097.1</v>
      </c>
      <c r="D111" s="29">
        <v>2905</v>
      </c>
      <c r="E111" s="28">
        <v>2165.1</v>
      </c>
      <c r="F111" s="68">
        <f t="shared" si="5"/>
        <v>10.3</v>
      </c>
      <c r="G111" s="87">
        <f t="shared" si="4"/>
        <v>74.5</v>
      </c>
    </row>
    <row r="112" spans="1:7" ht="15.75">
      <c r="A112" s="19" t="s">
        <v>20</v>
      </c>
      <c r="B112" s="20" t="s">
        <v>19</v>
      </c>
      <c r="C112" s="33">
        <v>2051.1</v>
      </c>
      <c r="D112" s="33">
        <v>411.7</v>
      </c>
      <c r="E112" s="34">
        <v>330.5</v>
      </c>
      <c r="F112" s="68">
        <f t="shared" si="5"/>
        <v>16.1</v>
      </c>
      <c r="G112" s="87">
        <f t="shared" si="4"/>
        <v>80.3</v>
      </c>
    </row>
    <row r="113" spans="1:7" ht="15.75">
      <c r="A113" s="91" t="s">
        <v>18</v>
      </c>
      <c r="B113" s="92" t="s">
        <v>17</v>
      </c>
      <c r="C113" s="93">
        <f>SUM(C114)</f>
        <v>60548.3</v>
      </c>
      <c r="D113" s="93">
        <f>SUM(D114)</f>
        <v>15321.3</v>
      </c>
      <c r="E113" s="93">
        <f>SUM(E114)</f>
        <v>11655.5</v>
      </c>
      <c r="F113" s="94">
        <f t="shared" si="5"/>
        <v>19.2</v>
      </c>
      <c r="G113" s="87">
        <f t="shared" si="4"/>
        <v>76.1</v>
      </c>
    </row>
    <row r="114" spans="1:7" ht="15.75">
      <c r="A114" s="10" t="s">
        <v>16</v>
      </c>
      <c r="B114" s="11" t="s">
        <v>15</v>
      </c>
      <c r="C114" s="29">
        <v>60548.3</v>
      </c>
      <c r="D114" s="29">
        <v>15321.3</v>
      </c>
      <c r="E114" s="28">
        <v>11655.5</v>
      </c>
      <c r="F114" s="68">
        <f t="shared" si="5"/>
        <v>19.2</v>
      </c>
      <c r="G114" s="87">
        <f t="shared" si="4"/>
        <v>76.1</v>
      </c>
    </row>
    <row r="115" spans="1:7" ht="15.75">
      <c r="A115" s="91" t="s">
        <v>14</v>
      </c>
      <c r="B115" s="92" t="s">
        <v>13</v>
      </c>
      <c r="C115" s="93">
        <f>SUM(C116:C118)</f>
        <v>4279.7</v>
      </c>
      <c r="D115" s="93">
        <f>SUM(D116:D118)</f>
        <v>1087.2</v>
      </c>
      <c r="E115" s="93">
        <f>SUM(E116:E118)</f>
        <v>1033.3</v>
      </c>
      <c r="F115" s="94">
        <f t="shared" si="5"/>
        <v>24.1</v>
      </c>
      <c r="G115" s="101">
        <f aca="true" t="shared" si="6" ref="G115:G123">IF(D115&gt;0,E115/D115*100,0)</f>
        <v>95</v>
      </c>
    </row>
    <row r="116" spans="1:7" ht="15.75">
      <c r="A116" s="10" t="s">
        <v>213</v>
      </c>
      <c r="B116" s="11" t="s">
        <v>214</v>
      </c>
      <c r="C116" s="29">
        <v>2404.7</v>
      </c>
      <c r="D116" s="29">
        <v>626.3</v>
      </c>
      <c r="E116" s="28">
        <v>597.4</v>
      </c>
      <c r="F116" s="68">
        <f t="shared" si="5"/>
        <v>24.8</v>
      </c>
      <c r="G116" s="87">
        <f t="shared" si="6"/>
        <v>95.4</v>
      </c>
    </row>
    <row r="117" spans="1:7" ht="15.75">
      <c r="A117" s="10" t="s">
        <v>12</v>
      </c>
      <c r="B117" s="11" t="s">
        <v>11</v>
      </c>
      <c r="C117" s="29">
        <v>1800</v>
      </c>
      <c r="D117" s="29">
        <v>435.9</v>
      </c>
      <c r="E117" s="28">
        <v>435.9</v>
      </c>
      <c r="F117" s="68">
        <f t="shared" si="5"/>
        <v>24.2</v>
      </c>
      <c r="G117" s="87">
        <f t="shared" si="6"/>
        <v>100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25</v>
      </c>
      <c r="E118" s="28">
        <v>0</v>
      </c>
      <c r="F118" s="68">
        <f t="shared" si="5"/>
        <v>0</v>
      </c>
      <c r="G118" s="87">
        <f t="shared" si="6"/>
        <v>0</v>
      </c>
    </row>
    <row r="119" spans="1:7" ht="31.5">
      <c r="A119" s="91" t="s">
        <v>8</v>
      </c>
      <c r="B119" s="92" t="s">
        <v>7</v>
      </c>
      <c r="C119" s="93">
        <f>SUM(C120)</f>
        <v>660</v>
      </c>
      <c r="D119" s="93">
        <f>SUM(D120)</f>
        <v>4.8</v>
      </c>
      <c r="E119" s="93">
        <f>SUM(E120)</f>
        <v>4.7</v>
      </c>
      <c r="F119" s="94">
        <f t="shared" si="5"/>
        <v>0.7</v>
      </c>
      <c r="G119" s="101">
        <f t="shared" si="6"/>
        <v>97.9</v>
      </c>
    </row>
    <row r="120" spans="1:7" ht="32.25" thickBot="1">
      <c r="A120" s="36" t="s">
        <v>6</v>
      </c>
      <c r="B120" s="37" t="s">
        <v>5</v>
      </c>
      <c r="C120" s="33">
        <v>660</v>
      </c>
      <c r="D120" s="33">
        <v>4.8</v>
      </c>
      <c r="E120" s="34">
        <v>4.7</v>
      </c>
      <c r="F120" s="68">
        <f t="shared" si="5"/>
        <v>0.7</v>
      </c>
      <c r="G120" s="134">
        <f t="shared" si="6"/>
        <v>97.9</v>
      </c>
    </row>
    <row r="121" spans="1:7" ht="61.5" customHeight="1" thickBot="1">
      <c r="A121" s="135" t="s">
        <v>189</v>
      </c>
      <c r="B121" s="142" t="s">
        <v>238</v>
      </c>
      <c r="C121" s="145">
        <f>SUM(C122)</f>
        <v>10602.7</v>
      </c>
      <c r="D121" s="143">
        <f>SUM(D122)</f>
        <v>2650.7</v>
      </c>
      <c r="E121" s="143">
        <f>SUM(E122)</f>
        <v>2650.7</v>
      </c>
      <c r="F121" s="144">
        <f t="shared" si="5"/>
        <v>25</v>
      </c>
      <c r="G121" s="87">
        <f t="shared" si="6"/>
        <v>100</v>
      </c>
    </row>
    <row r="122" spans="1:7" ht="32.25" customHeight="1" thickBot="1">
      <c r="A122" s="133" t="s">
        <v>188</v>
      </c>
      <c r="B122" s="139" t="s">
        <v>187</v>
      </c>
      <c r="C122" s="140">
        <v>10602.7</v>
      </c>
      <c r="D122" s="140">
        <v>2650.7</v>
      </c>
      <c r="E122" s="140">
        <v>2650.7</v>
      </c>
      <c r="F122" s="141">
        <f t="shared" si="5"/>
        <v>25</v>
      </c>
      <c r="G122" s="87">
        <f t="shared" si="6"/>
        <v>100</v>
      </c>
    </row>
    <row r="123" spans="1:7" ht="16.5" thickBot="1">
      <c r="A123" s="114" t="s">
        <v>4</v>
      </c>
      <c r="B123" s="136" t="s">
        <v>3</v>
      </c>
      <c r="C123" s="137">
        <f>C66+C75+C77+C81+C89+C94+C97+C104+C107+C113+C115+C119+C121</f>
        <v>1762466.2</v>
      </c>
      <c r="D123" s="137">
        <f>D66+D75+D77+D81+D89+D94+D97+D104+D107+D113+D115+D119+D121</f>
        <v>358022.5</v>
      </c>
      <c r="E123" s="137">
        <f>E66+E75+E77+E81+E89+E94+E97+E104+E107+E113+E115+E119+E121</f>
        <v>289094</v>
      </c>
      <c r="F123" s="138">
        <f t="shared" si="5"/>
        <v>16.4</v>
      </c>
      <c r="G123" s="87">
        <f t="shared" si="6"/>
        <v>80.7</v>
      </c>
    </row>
    <row r="124" spans="1:7" ht="48" thickBot="1">
      <c r="A124" s="21" t="s">
        <v>2</v>
      </c>
      <c r="B124" s="22" t="s">
        <v>1</v>
      </c>
      <c r="C124" s="35">
        <f>SUM(C63-C123)</f>
        <v>-65428.3</v>
      </c>
      <c r="D124" s="35">
        <f>SUM(D63-D123)</f>
        <v>-52776.2</v>
      </c>
      <c r="E124" s="35">
        <f>SUM(E63-E123)</f>
        <v>37918.1</v>
      </c>
      <c r="F124" s="35"/>
      <c r="G124" s="70"/>
    </row>
    <row r="127" spans="1:6" ht="18.75" customHeight="1">
      <c r="A127" s="149" t="s">
        <v>223</v>
      </c>
      <c r="B127" s="149"/>
      <c r="C127" s="23"/>
      <c r="D127" s="23"/>
      <c r="E127" s="23"/>
      <c r="F127" s="53" t="s">
        <v>224</v>
      </c>
    </row>
    <row r="130" spans="2:6" ht="15.75">
      <c r="B130" s="54"/>
      <c r="C130" s="52"/>
      <c r="D130" s="52"/>
      <c r="E130" s="52"/>
      <c r="F130" s="52"/>
    </row>
  </sheetData>
  <sheetProtection insertRows="0"/>
  <autoFilter ref="A5:F124"/>
  <mergeCells count="3">
    <mergeCell ref="A2:F2"/>
    <mergeCell ref="A1:F1"/>
    <mergeCell ref="A127:B127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2017-04-11T06:35:20Z</cp:lastPrinted>
  <dcterms:created xsi:type="dcterms:W3CDTF">2002-10-29T08:22:06Z</dcterms:created>
  <dcterms:modified xsi:type="dcterms:W3CDTF">2017-05-18T07:13:08Z</dcterms:modified>
  <cp:category/>
  <cp:version/>
  <cp:contentType/>
  <cp:contentStatus/>
</cp:coreProperties>
</file>