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С раб стола\сайт\3. Бюджет для граждан\13. 2026\"/>
    </mc:Choice>
  </mc:AlternateContent>
  <xr:revisionPtr revIDLastSave="0" documentId="13_ncr:1_{104B9216-0B5A-45AD-AF8F-79DD84FD4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ариант бюджета" sheetId="5" r:id="rId1"/>
  </sheets>
  <definedNames>
    <definedName name="я">#REF!</definedName>
  </definedNames>
  <calcPr calcId="181029"/>
</workbook>
</file>

<file path=xl/calcChain.xml><?xml version="1.0" encoding="utf-8"?>
<calcChain xmlns="http://schemas.openxmlformats.org/spreadsheetml/2006/main">
  <c r="I8" i="5" l="1"/>
  <c r="I10" i="5"/>
  <c r="I11" i="5"/>
  <c r="G13" i="5"/>
  <c r="E13" i="5"/>
  <c r="E12" i="5" s="1"/>
  <c r="D12" i="5"/>
  <c r="C12" i="5"/>
  <c r="O44" i="5" l="1"/>
  <c r="N44" i="5"/>
  <c r="M44" i="5"/>
  <c r="K44" i="5"/>
  <c r="J44" i="5"/>
  <c r="I44" i="5"/>
  <c r="E44" i="5"/>
  <c r="E9" i="5" l="1"/>
  <c r="C46" i="5" l="1"/>
  <c r="E45" i="5"/>
  <c r="E43" i="5"/>
  <c r="D42" i="5"/>
  <c r="C42" i="5"/>
  <c r="E42" i="5" l="1"/>
  <c r="M20" i="5"/>
  <c r="E50" i="5" l="1"/>
  <c r="E49" i="5" s="1"/>
  <c r="D49" i="5"/>
  <c r="C49" i="5"/>
  <c r="O48" i="5"/>
  <c r="N48" i="5"/>
  <c r="M48" i="5"/>
  <c r="K48" i="5"/>
  <c r="J48" i="5"/>
  <c r="I48" i="5"/>
  <c r="E48" i="5"/>
  <c r="O47" i="5"/>
  <c r="N47" i="5"/>
  <c r="M47" i="5"/>
  <c r="K47" i="5"/>
  <c r="J47" i="5"/>
  <c r="I47" i="5"/>
  <c r="E47" i="5"/>
  <c r="D46" i="5"/>
  <c r="O43" i="5"/>
  <c r="N43" i="5"/>
  <c r="M43" i="5"/>
  <c r="K43" i="5"/>
  <c r="J43" i="5"/>
  <c r="I43" i="5"/>
  <c r="O41" i="5"/>
  <c r="N41" i="5"/>
  <c r="M41" i="5"/>
  <c r="K41" i="5"/>
  <c r="J41" i="5"/>
  <c r="I41" i="5"/>
  <c r="E41" i="5"/>
  <c r="O40" i="5"/>
  <c r="N40" i="5"/>
  <c r="M40" i="5"/>
  <c r="K40" i="5"/>
  <c r="J40" i="5"/>
  <c r="I40" i="5"/>
  <c r="E40" i="5"/>
  <c r="O39" i="5"/>
  <c r="N39" i="5"/>
  <c r="M39" i="5"/>
  <c r="K39" i="5"/>
  <c r="J39" i="5"/>
  <c r="I39" i="5"/>
  <c r="E39" i="5"/>
  <c r="G38" i="5"/>
  <c r="E38" i="5"/>
  <c r="D37" i="5"/>
  <c r="C37" i="5"/>
  <c r="O36" i="5"/>
  <c r="N36" i="5"/>
  <c r="M36" i="5"/>
  <c r="K36" i="5"/>
  <c r="J36" i="5"/>
  <c r="I36" i="5"/>
  <c r="E36" i="5"/>
  <c r="O35" i="5"/>
  <c r="N35" i="5"/>
  <c r="M35" i="5"/>
  <c r="K35" i="5"/>
  <c r="J35" i="5"/>
  <c r="I35" i="5"/>
  <c r="E35" i="5"/>
  <c r="D34" i="5"/>
  <c r="C34" i="5"/>
  <c r="O33" i="5"/>
  <c r="N33" i="5"/>
  <c r="M33" i="5"/>
  <c r="K33" i="5"/>
  <c r="J33" i="5"/>
  <c r="I33" i="5"/>
  <c r="E33" i="5"/>
  <c r="O32" i="5"/>
  <c r="N32" i="5"/>
  <c r="M32" i="5"/>
  <c r="K32" i="5"/>
  <c r="J32" i="5"/>
  <c r="I32" i="5"/>
  <c r="E32" i="5"/>
  <c r="O31" i="5"/>
  <c r="N31" i="5"/>
  <c r="M31" i="5"/>
  <c r="K31" i="5"/>
  <c r="J31" i="5"/>
  <c r="I31" i="5"/>
  <c r="E31" i="5"/>
  <c r="O30" i="5"/>
  <c r="N30" i="5"/>
  <c r="M30" i="5"/>
  <c r="K30" i="5"/>
  <c r="J30" i="5"/>
  <c r="I30" i="5"/>
  <c r="E30" i="5"/>
  <c r="O29" i="5"/>
  <c r="N29" i="5"/>
  <c r="M29" i="5"/>
  <c r="K29" i="5"/>
  <c r="J29" i="5"/>
  <c r="I29" i="5"/>
  <c r="E29" i="5"/>
  <c r="O28" i="5"/>
  <c r="N28" i="5"/>
  <c r="M28" i="5"/>
  <c r="K28" i="5"/>
  <c r="J28" i="5"/>
  <c r="I28" i="5"/>
  <c r="E28" i="5"/>
  <c r="D27" i="5"/>
  <c r="C27" i="5"/>
  <c r="O26" i="5"/>
  <c r="N26" i="5"/>
  <c r="M26" i="5"/>
  <c r="K26" i="5"/>
  <c r="J26" i="5"/>
  <c r="I26" i="5"/>
  <c r="E26" i="5"/>
  <c r="O25" i="5"/>
  <c r="N25" i="5"/>
  <c r="M25" i="5"/>
  <c r="K25" i="5"/>
  <c r="J25" i="5"/>
  <c r="I25" i="5"/>
  <c r="E25" i="5"/>
  <c r="O24" i="5"/>
  <c r="N24" i="5"/>
  <c r="M24" i="5"/>
  <c r="K24" i="5"/>
  <c r="J24" i="5"/>
  <c r="I24" i="5"/>
  <c r="E24" i="5"/>
  <c r="O23" i="5"/>
  <c r="N23" i="5"/>
  <c r="M23" i="5"/>
  <c r="K23" i="5"/>
  <c r="J23" i="5"/>
  <c r="I23" i="5"/>
  <c r="E23" i="5"/>
  <c r="D22" i="5"/>
  <c r="C22" i="5"/>
  <c r="O21" i="5"/>
  <c r="N21" i="5"/>
  <c r="M21" i="5"/>
  <c r="K21" i="5"/>
  <c r="J21" i="5"/>
  <c r="I21" i="5"/>
  <c r="E21" i="5"/>
  <c r="K20" i="5"/>
  <c r="E20" i="5"/>
  <c r="O19" i="5"/>
  <c r="N19" i="5"/>
  <c r="M19" i="5"/>
  <c r="K19" i="5"/>
  <c r="J19" i="5"/>
  <c r="I19" i="5"/>
  <c r="E19" i="5"/>
  <c r="O18" i="5"/>
  <c r="N18" i="5"/>
  <c r="M18" i="5"/>
  <c r="K18" i="5"/>
  <c r="J18" i="5"/>
  <c r="I18" i="5"/>
  <c r="E18" i="5"/>
  <c r="O17" i="5"/>
  <c r="N17" i="5"/>
  <c r="K17" i="5"/>
  <c r="J17" i="5"/>
  <c r="G17" i="5"/>
  <c r="E17" i="5"/>
  <c r="D16" i="5"/>
  <c r="C16" i="5"/>
  <c r="O15" i="5"/>
  <c r="N15" i="5"/>
  <c r="M15" i="5"/>
  <c r="K15" i="5"/>
  <c r="J15" i="5"/>
  <c r="I15" i="5"/>
  <c r="E15" i="5"/>
  <c r="E14" i="5" s="1"/>
  <c r="D14" i="5"/>
  <c r="C14" i="5"/>
  <c r="O11" i="5"/>
  <c r="N11" i="5"/>
  <c r="M11" i="5"/>
  <c r="K11" i="5"/>
  <c r="J11" i="5"/>
  <c r="E11" i="5"/>
  <c r="O10" i="5"/>
  <c r="N10" i="5"/>
  <c r="M10" i="5"/>
  <c r="K10" i="5"/>
  <c r="J10" i="5"/>
  <c r="E10" i="5"/>
  <c r="O8" i="5"/>
  <c r="N8" i="5"/>
  <c r="M8" i="5"/>
  <c r="K8" i="5"/>
  <c r="J8" i="5"/>
  <c r="E8" i="5"/>
  <c r="D7" i="5"/>
  <c r="D51" i="5" s="1"/>
  <c r="C7" i="5"/>
  <c r="C51" i="5" s="1"/>
  <c r="G28" i="5" l="1"/>
  <c r="E22" i="5"/>
  <c r="G30" i="5"/>
  <c r="G29" i="5"/>
  <c r="E27" i="5"/>
  <c r="G8" i="5"/>
  <c r="G19" i="5"/>
  <c r="G43" i="5"/>
  <c r="G48" i="5"/>
  <c r="E34" i="5"/>
  <c r="G18" i="5"/>
  <c r="G47" i="5"/>
  <c r="E46" i="5"/>
  <c r="E7" i="5"/>
  <c r="E16" i="5"/>
  <c r="G15" i="5"/>
  <c r="G25" i="5"/>
  <c r="G50" i="5"/>
  <c r="C4" i="5"/>
  <c r="G24" i="5"/>
  <c r="G36" i="5"/>
  <c r="G26" i="5"/>
  <c r="D4" i="5"/>
  <c r="G23" i="5"/>
  <c r="G35" i="5"/>
  <c r="G41" i="5"/>
  <c r="G11" i="5"/>
  <c r="G21" i="5"/>
  <c r="G33" i="5"/>
  <c r="G40" i="5"/>
  <c r="G10" i="5"/>
  <c r="G20" i="5"/>
  <c r="G32" i="5"/>
  <c r="E37" i="5"/>
  <c r="G39" i="5"/>
  <c r="E51" i="5" l="1"/>
  <c r="E3" i="5" s="1"/>
  <c r="E4" i="5" l="1"/>
</calcChain>
</file>

<file path=xl/sharedStrings.xml><?xml version="1.0" encoding="utf-8"?>
<sst xmlns="http://schemas.openxmlformats.org/spreadsheetml/2006/main" count="260" uniqueCount="232">
  <si>
    <t>КФСР</t>
  </si>
  <si>
    <t>ИТОГО:</t>
  </si>
  <si>
    <t>01.00</t>
  </si>
  <si>
    <t>ОБЩЕГОСУДАРСТВЕННЫЕ ВОПРОСЫ</t>
  </si>
  <si>
    <t>01.04</t>
  </si>
  <si>
    <t>01.11</t>
  </si>
  <si>
    <t>Резервные фонды</t>
  </si>
  <si>
    <t>01.13</t>
  </si>
  <si>
    <t>Другие общегосударственные вопросы</t>
  </si>
  <si>
    <t>03.00</t>
  </si>
  <si>
    <t>НАЦИОНАЛЬНАЯ БЕЗОПАСНОСТЬ И ПРАВООХРАНИТЕЛЬНАЯ ДЕЯТЕЛЬНОСТЬ</t>
  </si>
  <si>
    <t>03.10</t>
  </si>
  <si>
    <t>Защита населения и территории от чрезвычайных ситуаций природного и техногенного характера, пожарная безопасность</t>
  </si>
  <si>
    <t>04.00</t>
  </si>
  <si>
    <t>НАЦИОНАЛЬНАЯ ЭКОНОМИКА</t>
  </si>
  <si>
    <t>04.01</t>
  </si>
  <si>
    <t>Общеэкономические вопросы</t>
  </si>
  <si>
    <t>04.05</t>
  </si>
  <si>
    <t>Сельское хозяйство и рыболовство</t>
  </si>
  <si>
    <t>04.09</t>
  </si>
  <si>
    <t>Дорожное хозяйство (дорожные фонды)</t>
  </si>
  <si>
    <t>04.10</t>
  </si>
  <si>
    <t>Связь и информатика</t>
  </si>
  <si>
    <t>04.12</t>
  </si>
  <si>
    <t>Другие вопросы в области национальной экономики</t>
  </si>
  <si>
    <t>05.00</t>
  </si>
  <si>
    <t>ЖИЛИЩНО-КОММУНАЛЬНОЕ ХОЗЯЙСТВО</t>
  </si>
  <si>
    <t>05.01</t>
  </si>
  <si>
    <t>Жилищное хозяйство</t>
  </si>
  <si>
    <t>05.02</t>
  </si>
  <si>
    <t>Коммунальное хозяйство</t>
  </si>
  <si>
    <t>05.03</t>
  </si>
  <si>
    <t>Благоустройство</t>
  </si>
  <si>
    <t>05.05</t>
  </si>
  <si>
    <t>Другие вопросы в области жилищно-коммунального хозяйства</t>
  </si>
  <si>
    <t>07.00</t>
  </si>
  <si>
    <t>ОБРАЗОВАНИЕ</t>
  </si>
  <si>
    <t>07.01</t>
  </si>
  <si>
    <t>Дошкольное образование</t>
  </si>
  <si>
    <t>07.02</t>
  </si>
  <si>
    <t>Общее образование</t>
  </si>
  <si>
    <t>07.03</t>
  </si>
  <si>
    <t>Дополнительное образование детей</t>
  </si>
  <si>
    <t>07.05</t>
  </si>
  <si>
    <t>Профессиональная подготовка, переподготовка и повышение квалификации</t>
  </si>
  <si>
    <t>07.07</t>
  </si>
  <si>
    <t>Молодежная политика</t>
  </si>
  <si>
    <t>07.09</t>
  </si>
  <si>
    <t>Другие вопросы в области образования</t>
  </si>
  <si>
    <t>08.00</t>
  </si>
  <si>
    <t>КУЛЬТУРА, КИНЕМАТОГРАФИЯ</t>
  </si>
  <si>
    <t>08.01</t>
  </si>
  <si>
    <t>Культура</t>
  </si>
  <si>
    <t>08.04</t>
  </si>
  <si>
    <t>Другие вопросы в области культуры, кинематографии</t>
  </si>
  <si>
    <t>10.00</t>
  </si>
  <si>
    <t>СОЦИАЛЬНАЯ ПОЛИТИКА</t>
  </si>
  <si>
    <t>10.01</t>
  </si>
  <si>
    <t>Пенсионное обеспечение</t>
  </si>
  <si>
    <t>10.03</t>
  </si>
  <si>
    <t>Социальное обеспечение населения</t>
  </si>
  <si>
    <t>10.04</t>
  </si>
  <si>
    <t>Охрана семьи и детства</t>
  </si>
  <si>
    <t>10.06</t>
  </si>
  <si>
    <t>Другие вопросы в области социальной политики</t>
  </si>
  <si>
    <t>11.00</t>
  </si>
  <si>
    <t>ФИЗИЧЕСКАЯ КУЛЬТУРА И СПОРТ</t>
  </si>
  <si>
    <t>11.02</t>
  </si>
  <si>
    <t>Массовый спорт</t>
  </si>
  <si>
    <t>12.00</t>
  </si>
  <si>
    <t>СРЕДСТВА МАССОВОЙ ИНФОРМАЦИИ</t>
  </si>
  <si>
    <t>12.01</t>
  </si>
  <si>
    <t>Телевидение и радиовещание</t>
  </si>
  <si>
    <t>12.02</t>
  </si>
  <si>
    <t>Периодическая печать и издательства</t>
  </si>
  <si>
    <t>13.00</t>
  </si>
  <si>
    <t>Обслуживание государственного (муниципального) долга</t>
  </si>
  <si>
    <t>13.01</t>
  </si>
  <si>
    <t>Обслуживание государственного (муниципального) внутреннего долга</t>
  </si>
  <si>
    <t>Доходы:</t>
  </si>
  <si>
    <t>Росходы:</t>
  </si>
  <si>
    <t>Дефицит</t>
  </si>
  <si>
    <t>Напрвления расходов</t>
  </si>
  <si>
    <t>Проект бюджета</t>
  </si>
  <si>
    <t>Мой вариант бюджета</t>
  </si>
  <si>
    <t>Предложение</t>
  </si>
  <si>
    <t>Содержание аппарата администрации</t>
  </si>
  <si>
    <t>Повышение качества образования благодаря закупке и использованию современных учебных материалов и оборудования</t>
  </si>
  <si>
    <t>Проведение более качественных ремонтных работ в ряде школ, доукомплектование штата учителей в школах, развитие новых форм дополнительного образования детей</t>
  </si>
  <si>
    <t>Строительство новых школ с современной планировкой, оснащенных современным оборудованием, повышение уровня оплаты учителей, повышение качества образования</t>
  </si>
  <si>
    <t>Отказ от приобретения оборудования для пищеблоков в школы района</t>
  </si>
  <si>
    <t>Отказ от организации льготного питания для отдельных категорий учащихся</t>
  </si>
  <si>
    <t>Отказ от проведения ремонтных работ в школах района, укрупнение школ, организация занятий в две смены</t>
  </si>
  <si>
    <t>Улучшение качества питания и материального оснащения детских садов</t>
  </si>
  <si>
    <t>Проведение дополнительных ремонтных работ в детских садах, повышение заработной платы работников</t>
  </si>
  <si>
    <t>Строительство еще одного детского сада, ликвидация очередей в дошкольные учреждения</t>
  </si>
  <si>
    <t>Отказ от проведения районных конкурсов Папа, мама, я - дружная спортивная семья»; «Воспитатель года»</t>
  </si>
  <si>
    <t>Отказ от приобретения автоматизированных рабочих мест для доступа в Интернете</t>
  </si>
  <si>
    <t>Отказ от строительства нового детского сада в п. Новинки</t>
  </si>
  <si>
    <t>Проведение косметических ремонтов в учреждениях образования</t>
  </si>
  <si>
    <t>Закупка нового современного инвентаря, расширение штата преподавателей</t>
  </si>
  <si>
    <t>Повышение заработной платы преподавателей, повышение качества услуг дополнительного образования за счет привлечения высококвалифицированных педагогов и тренеров</t>
  </si>
  <si>
    <t>Ухудшение комплектования образовательных учреждений материалами и инвентарем, необходимыми для предоставления услуг дополнительного образования</t>
  </si>
  <si>
    <t>Снижение заработной платы педагогов дополнительного образования, недокомплектация штатов, ухудшение качества образовательных услуг</t>
  </si>
  <si>
    <t>Повышение стоимости услуг дополнительного образования для населения в муниципальном образовании</t>
  </si>
  <si>
    <t>Увеличение количества мероприятий в рамках направления «Солидарность и социальная активность» и «Нравственность»</t>
  </si>
  <si>
    <t>Увеличение количества мероприятий в рамках направления «Семья» и «Профессиональная самореализация»</t>
  </si>
  <si>
    <t>Увеличение количества мероприятий в рамках направления «Образование» и «Здоровый образ жизни»</t>
  </si>
  <si>
    <t>Отказ от проведения фотоконкурса «Мой любимый город» и игровой программы «Сто способов жить интересно»</t>
  </si>
  <si>
    <t>Отказ от проведения районной акции «Чистота- залог здоровья!» и районного конкурса «Территория успеха»</t>
  </si>
  <si>
    <t>Отказ от участия молодежи в областных, зональных, конкурсах, фестивалях, форумах, слетах</t>
  </si>
  <si>
    <t>Увеличение размера материальной помощи малоимущим семьям пенсионеров, оказавшимся в трудной жизненной ситуации</t>
  </si>
  <si>
    <t>Увеличение размера поддержки неработающих пенсионеров, удостоенных «Заслуженный работник»</t>
  </si>
  <si>
    <t>Выделение материальной помощи семьям, взявшим опекунство над одинокими пожилыми людьми</t>
  </si>
  <si>
    <t>Отказ от проведения открытого первенства по лыжным гонкам среди ветеранов</t>
  </si>
  <si>
    <t>Отказ от проведения выставки прикладного и художественного творчества ветеранов «Город мастеров» и Новогодней елки для пожилых людей</t>
  </si>
  <si>
    <t>Отказ от предоставления материальной помощи малоимущим семьям пенсионеров, оказавшимся в трудной жизненной ситуации</t>
  </si>
  <si>
    <t>Повышение качества проведения мероприятий для семей с детьми</t>
  </si>
  <si>
    <t>Организация большего количества мероприятий для семей с детьми</t>
  </si>
  <si>
    <t>Увеличение размера пособий многодетным семьям с низким уровнем дохода</t>
  </si>
  <si>
    <t>Ухудшение качества проведения мероприятий для семей с детьми</t>
  </si>
  <si>
    <t>Сокращение количества мероприятий для семей с детьми</t>
  </si>
  <si>
    <t>Сокращение размера пособий многодетным семьям с низким уровнем дохода</t>
  </si>
  <si>
    <t>Увеличение финансовой поддержки социально-ориентированных некоммерческих организаций</t>
  </si>
  <si>
    <t>Увеличение денежных выплат гражданам, имеющим особые заслуги перед Богородским районом</t>
  </si>
  <si>
    <t>Увеличение размера финансовой поддержки малоимущим гражданам и гражданам, оказавшимся в трудной жизненной ситуации</t>
  </si>
  <si>
    <t>Сокращение денежных выплат гражданам, имеющим особые заслуги перед Богородским районом</t>
  </si>
  <si>
    <t>Сокращение финансовой поддержки социально-ориентированных некоммерческих организаций</t>
  </si>
  <si>
    <t>Сокращение размера материальной помощи гражданам, оказавшимся в трудной жизненной ситуации</t>
  </si>
  <si>
    <t>Повышение качества ремонтных работ</t>
  </si>
  <si>
    <t>Увеличение объема работ по проектированию строительства дорог, создание условий для увеличения объемов строительства в последующие два года</t>
  </si>
  <si>
    <t>Увеличение объемов строительства и ремонта автомобильных дорог межмуниципального значения на территории района протяженностью 5 км.</t>
  </si>
  <si>
    <t>Сокращение объемов ямочного ремонта районных дорог</t>
  </si>
  <si>
    <t>Сокращение протяженности межпоселковых дорог, обработанных противогололедными материалами</t>
  </si>
  <si>
    <t>Сокращение регулярности обновления разметки, отказ от благоустройства обочин дорог в летний период</t>
  </si>
  <si>
    <t>Сокращение сроков рассмотрения обращения граждан</t>
  </si>
  <si>
    <t>Привлечение квалифицированных специалистов, повышение качества информационно-аналитической и управленческой работы</t>
  </si>
  <si>
    <t>Рост сроков рассмотрения обращений граждан</t>
  </si>
  <si>
    <t>Увеличение количества служащих, прошедших переподготовку или повышение квалификации</t>
  </si>
  <si>
    <t>Увеличение количества встреч, совещаний, мероприятий общерайонного и межпоселкового значения</t>
  </si>
  <si>
    <t>Сокращение объема резервного фонда, риск неполного исполнения обязательств органов МСУ в случае сокращения доходов</t>
  </si>
  <si>
    <t>Отказ от заказа статистической информации</t>
  </si>
  <si>
    <t>Сокращение количества служащих, прошедших переподготовку или повышение квалификации</t>
  </si>
  <si>
    <t>Увеличение объема резервного фонда, риск неполного исполнения обязательств органов МСУ в случае сокращения доходов</t>
  </si>
  <si>
    <t>Увеличение количества совещаний, семинаров, "круглых столов" по актуальным вопросам малого и среднего предпринимательства</t>
  </si>
  <si>
    <t>Разработка и поддержка сайта для субъектов малого и среднего предпринимательства района</t>
  </si>
  <si>
    <t>Увеличение объемов известкования, фосфоритования почв и внесения органических удобрений</t>
  </si>
  <si>
    <t>Отказ от бюджетной поддержки участия субъектов малого бизнеса в конкурсах</t>
  </si>
  <si>
    <t>Отказ от проведения соревнований между организациями агропромышленного комплекса</t>
  </si>
  <si>
    <t>Сокращение объемов известкования, фосфоритования почв и внесения органических удобрений</t>
  </si>
  <si>
    <t>Увеличение числа выставок и досуговых мероприятий</t>
  </si>
  <si>
    <t>Повышение уровня заработной платы работников культуры, повышение качества услуг в результате привлечения высококвалифицированного персонала</t>
  </si>
  <si>
    <t>Проведение дополнительных ремонтных работ в учреждениях культуры, закупка нового оборудования и инвентаря</t>
  </si>
  <si>
    <t>Сокращение числа выставок и досуговых мероприятий, проводимых учреждениями культуры</t>
  </si>
  <si>
    <t>Сокращение штатов учреждений и ухудшение качества услуг, сокращение поддержки творческих коллективов</t>
  </si>
  <si>
    <t>Отказ от проведения ремонтных работ и закупки нового оборудования</t>
  </si>
  <si>
    <t>Отказ от покупки спортивного оборудования, спортивного инвентаря</t>
  </si>
  <si>
    <t>Достигаемый результат</t>
  </si>
  <si>
    <t>Оснащение спортивный учреждений дополнительным новым оборудованием.</t>
  </si>
  <si>
    <t>Сокращение количества массовых физкультурно-оздоровительных мероприятий</t>
  </si>
  <si>
    <t xml:space="preserve">Сокращение выпусков газеты "Богородская газета" </t>
  </si>
  <si>
    <t>Отказ от приложений к газете "Богородская газета" , в которых размещается информация о деятельности органов местного самоуправления</t>
  </si>
  <si>
    <t xml:space="preserve">Сокращение выпусков и объема газеты "Богородская газета" </t>
  </si>
  <si>
    <t xml:space="preserve">Увеличение выпусков газеты "Богородская газета" </t>
  </si>
  <si>
    <t xml:space="preserve">Разработка новых рубрик газеты "Богородская газета" </t>
  </si>
  <si>
    <t>Выпуск новых приложений к газете "Богородская газета"</t>
  </si>
  <si>
    <t>Увеличение выпусков телепередач</t>
  </si>
  <si>
    <t>Увеличение количества массовых физкультурно-оздоровительных мероприятий</t>
  </si>
  <si>
    <t>Отказ от ремонта спортивных сооружений</t>
  </si>
  <si>
    <t>Модернизация учреждений спорта</t>
  </si>
  <si>
    <t>Оснащение новым оборудованием.</t>
  </si>
  <si>
    <t>Увеличение охвата зрителей</t>
  </si>
  <si>
    <t>Сокращение охвата зрителей</t>
  </si>
  <si>
    <t>Сокращение выпусков телепередач</t>
  </si>
  <si>
    <t>Сокращение длительности телепередач</t>
  </si>
  <si>
    <t xml:space="preserve">Улучшение условий для приема граждан, повышение информирования граждан о деятельности Администрации </t>
  </si>
  <si>
    <t>Ухудшение условий для приема граждан, ухудшение уровня информирования граждан о деятельности Администрации</t>
  </si>
  <si>
    <t>Отказ от договор по охране муниципального имущества</t>
  </si>
  <si>
    <t>Сокращение текущих расходов на содержание органов местного самоуправления</t>
  </si>
  <si>
    <t>Коментарий</t>
  </si>
  <si>
    <t>Совершенствование бухгалтерского учета в муниципальных учреждениях культуры Богородского муниципального округа централизованной бухгалтерией</t>
  </si>
  <si>
    <t>Стимулирование сотрудников централизованной бухгалтерии</t>
  </si>
  <si>
    <t>Сокрашение фонда заработной платы сотрудников централизованной бухгалтерии</t>
  </si>
  <si>
    <t>Отказ от информационных систем</t>
  </si>
  <si>
    <t>Отказ от посещения семинаров и обучения</t>
  </si>
  <si>
    <t>Развитие системы оценки качества образования и обеспечение деятельности системы образования</t>
  </si>
  <si>
    <t>Стимулирование сотрудников  муниципальных учреждений</t>
  </si>
  <si>
    <t>Сокрашение фонда заработной платы сотрудников  муниципальных учреждений</t>
  </si>
  <si>
    <t>Развитие системы  коммунальной инфраструктуры и благоустройство населенных пунктов Богородского муниципального округа Нижегородской области</t>
  </si>
  <si>
    <t>Модернизация техники и оборудования муниципальных учреждений</t>
  </si>
  <si>
    <t xml:space="preserve">Сокращение расходов по организации освещения улиц </t>
  </si>
  <si>
    <t>Сокращение расходов по озеленению территории поселения</t>
  </si>
  <si>
    <t>Сокращение расходов по обустройству мест массового отдыха населения и общественных пространств</t>
  </si>
  <si>
    <t>Увеличение расходов по обустройству мест массового отдыха населения и общественных пространств</t>
  </si>
  <si>
    <t>Увеличение расходов по содержанию мест захоронения</t>
  </si>
  <si>
    <t>Увеличение расходов по содержанию объектов культурного наследия</t>
  </si>
  <si>
    <t>Увеличение расходов на проектирование, строительство, реконструкция объектов муниципальной собственности</t>
  </si>
  <si>
    <t>Сокращение расходов на обеспечение проведения капитального ремонта общего имущества в многоквартирных домах</t>
  </si>
  <si>
    <t>Сокращение расходов на проектирование, строительство, реконструкция объектов муниципальной собственности</t>
  </si>
  <si>
    <t>Увеличение расходов  в области обращения с твердыми коммунальными отходами</t>
  </si>
  <si>
    <t>Увеличение расходов  на обеспечение инженерной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</t>
  </si>
  <si>
    <t>Сокращение расходов на возмещение части затрат юридическим лицам по предоставлению бытовых услуг населению</t>
  </si>
  <si>
    <t>Сокращение расходов  на обеспечение инженерной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</t>
  </si>
  <si>
    <t>Увеличение расходов по землеустройству и землепользованию</t>
  </si>
  <si>
    <t>Увеличение расходов в области строительства, архитектуры и градостроительства</t>
  </si>
  <si>
    <t>Увеличение расходов по поддержке некоммерческих организаций</t>
  </si>
  <si>
    <t>Сокращение расходов  в области строительства, архитектуры и градостроительства</t>
  </si>
  <si>
    <t>Сокращение расходов по поддержке некоммерческих организаций</t>
  </si>
  <si>
    <t>Сокращение расходов  по землеустройству и землепользованию</t>
  </si>
  <si>
    <t>Увеличение расходов в области информационных технологий</t>
  </si>
  <si>
    <t>Сокращение расходов в области информационных технологий</t>
  </si>
  <si>
    <t>Увеличение расходов по организации общественных работ</t>
  </si>
  <si>
    <t>Увеличение расходов по организации временной занятости несовершеннолетних и общественных работ</t>
  </si>
  <si>
    <t>Сокращение расходов по организации общественных работ</t>
  </si>
  <si>
    <t>Сокращение расходов по организации временной занятости несовершеннолетних и общественных работ</t>
  </si>
  <si>
    <t>Отказ от договор по охране муниципального имущества изъятого из оперативного управления, готового к продаже</t>
  </si>
  <si>
    <t>Сокращение расходов на обеспечение деятельности муниципальных учреждений</t>
  </si>
  <si>
    <t>Сокращение расходов на содержание муниципального сегмента региональной автоматизированной системы централизованного оповещения Нижегородской области</t>
  </si>
  <si>
    <t>Сокращение расходов на проведение противопожарных мероприятий</t>
  </si>
  <si>
    <t>Увеличение расходов на проведение противопожарных мероприятий</t>
  </si>
  <si>
    <t>Увеличение расходов на содержание муниципального сегмента региональной автоматизированной системы централизованного оповещения Нижегородской области</t>
  </si>
  <si>
    <t>Увеличение расходов на обеспечение деятельности муниципальных учреждений</t>
  </si>
  <si>
    <t>11.05</t>
  </si>
  <si>
    <t>Другие вопросы в области физической культуры и спорта</t>
  </si>
  <si>
    <t>01.05</t>
  </si>
  <si>
    <t>Судебная система</t>
  </si>
  <si>
    <t>11.01</t>
  </si>
  <si>
    <t>Физическая культура</t>
  </si>
  <si>
    <t>02.00</t>
  </si>
  <si>
    <t>НАЦИОНАЛЬНАЯ ОБОРОНА</t>
  </si>
  <si>
    <t>02.03</t>
  </si>
  <si>
    <t>Мобилизационная и вневойсковая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</si>
</sst>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[Red]\-#,##0.00\ "/>
  </numFmts>
  <fonts count="12" x14ac:knownFonts="1">
    <font>
      <sz val="10"/>
      <name val="Arial"/>
    </font>
    <font>
      <b/>
      <sz val="9"/>
      <name val="MS Sans Serif"/>
      <family val="2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"/>
      <family val="1"/>
      <charset val="204"/>
    </font>
    <font>
      <sz val="12"/>
      <color rgb="FFD54635"/>
      <name val="Open Sans"/>
    </font>
    <font>
      <sz val="8"/>
      <name val="Arial Narrow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" fontId="0" fillId="0" borderId="0" xfId="0" applyNumberFormat="1"/>
    <xf numFmtId="164" fontId="0" fillId="0" borderId="0" xfId="1" applyFont="1" applyProtection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0" fillId="0" borderId="0" xfId="0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4" fontId="0" fillId="0" borderId="0" xfId="1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165" fontId="9" fillId="0" borderId="0" xfId="0" applyNumberFormat="1" applyFont="1"/>
    <xf numFmtId="49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/>
    </xf>
    <xf numFmtId="165" fontId="10" fillId="2" borderId="4" xfId="0" applyNumberFormat="1" applyFont="1" applyFill="1" applyBorder="1" applyAlignment="1">
      <alignment horizontal="right" wrapText="1"/>
    </xf>
    <xf numFmtId="165" fontId="10" fillId="2" borderId="5" xfId="0" applyNumberFormat="1" applyFont="1" applyFill="1" applyBorder="1" applyAlignment="1">
      <alignment horizontal="right" wrapText="1"/>
    </xf>
    <xf numFmtId="165" fontId="11" fillId="0" borderId="4" xfId="0" applyNumberFormat="1" applyFont="1" applyBorder="1" applyAlignment="1">
      <alignment horizontal="right" vertical="center" wrapText="1"/>
    </xf>
    <xf numFmtId="165" fontId="11" fillId="0" borderId="4" xfId="0" applyNumberFormat="1" applyFont="1" applyBorder="1" applyAlignment="1" applyProtection="1">
      <alignment horizontal="right" vertical="center" wrapText="1"/>
      <protection locked="0"/>
    </xf>
    <xf numFmtId="165" fontId="11" fillId="0" borderId="5" xfId="0" applyNumberFormat="1" applyFont="1" applyBorder="1" applyAlignment="1">
      <alignment horizontal="right" vertical="center" wrapText="1"/>
    </xf>
    <xf numFmtId="165" fontId="10" fillId="3" borderId="4" xfId="0" applyNumberFormat="1" applyFont="1" applyFill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2:W51"/>
  <sheetViews>
    <sheetView showGridLines="0" showRowColHeaders="0"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2.75" outlineLevelRow="1" x14ac:dyDescent="0.2"/>
  <cols>
    <col min="1" max="1" width="8.7109375" customWidth="1"/>
    <col min="2" max="2" width="22.5703125" customWidth="1"/>
    <col min="3" max="3" width="13.28515625" customWidth="1"/>
    <col min="4" max="4" width="14.7109375" customWidth="1"/>
    <col min="5" max="5" width="13.7109375" customWidth="1"/>
    <col min="6" max="6" width="4.7109375" customWidth="1"/>
    <col min="7" max="7" width="91.7109375" customWidth="1"/>
    <col min="8" max="8" width="70.140625" customWidth="1"/>
    <col min="9" max="23" width="9.140625" hidden="1" customWidth="1"/>
    <col min="24" max="37" width="9.140625" customWidth="1"/>
  </cols>
  <sheetData>
    <row r="2" spans="1:22" x14ac:dyDescent="0.2">
      <c r="B2" s="16" t="s">
        <v>79</v>
      </c>
      <c r="C2" s="17">
        <v>3629.38</v>
      </c>
      <c r="D2" s="17"/>
      <c r="E2" s="17">
        <v>3629.38</v>
      </c>
    </row>
    <row r="3" spans="1:22" x14ac:dyDescent="0.2">
      <c r="B3" s="16" t="s">
        <v>80</v>
      </c>
      <c r="C3" s="17">
        <v>3689.38</v>
      </c>
      <c r="D3" s="17"/>
      <c r="E3" s="17">
        <f>E51</f>
        <v>3689.38</v>
      </c>
    </row>
    <row r="4" spans="1:22" x14ac:dyDescent="0.2">
      <c r="B4" s="16" t="s">
        <v>81</v>
      </c>
      <c r="C4" s="17">
        <f>C2-C3</f>
        <v>-60</v>
      </c>
      <c r="D4" s="17">
        <f>D51</f>
        <v>0</v>
      </c>
      <c r="E4" s="17">
        <f t="shared" ref="E4" si="0">E2-E3</f>
        <v>-60</v>
      </c>
    </row>
    <row r="6" spans="1:22" ht="33.75" customHeight="1" x14ac:dyDescent="0.2">
      <c r="A6" s="2" t="s">
        <v>0</v>
      </c>
      <c r="B6" s="2" t="s">
        <v>82</v>
      </c>
      <c r="C6" s="2" t="s">
        <v>83</v>
      </c>
      <c r="D6" s="2" t="s">
        <v>85</v>
      </c>
      <c r="E6" s="2" t="s">
        <v>84</v>
      </c>
      <c r="G6" s="1" t="s">
        <v>157</v>
      </c>
      <c r="H6" s="1" t="s">
        <v>179</v>
      </c>
    </row>
    <row r="7" spans="1:22" ht="37.5" customHeight="1" x14ac:dyDescent="0.25">
      <c r="A7" s="18" t="s">
        <v>2</v>
      </c>
      <c r="B7" s="19" t="s">
        <v>3</v>
      </c>
      <c r="C7" s="22">
        <f>SUM(C8:C11)</f>
        <v>324.14999999999998</v>
      </c>
      <c r="D7" s="22">
        <f>SUM(D8:D11)</f>
        <v>0</v>
      </c>
      <c r="E7" s="23">
        <f>SUM(E8:E11)</f>
        <v>324.14999999999998</v>
      </c>
      <c r="G7" s="12"/>
      <c r="H7" s="13"/>
    </row>
    <row r="8" spans="1:22" ht="37.5" customHeight="1" outlineLevel="1" x14ac:dyDescent="0.2">
      <c r="A8" s="5" t="s">
        <v>4</v>
      </c>
      <c r="B8" s="4" t="s">
        <v>86</v>
      </c>
      <c r="C8" s="24">
        <v>169.43</v>
      </c>
      <c r="D8" s="25">
        <v>0</v>
      </c>
      <c r="E8" s="26">
        <f>SUM(C8:D8)</f>
        <v>169.43</v>
      </c>
      <c r="G8" s="14">
        <f>IF(D8=I8,Q8,IF(D8=J8,R8,IF(D8=K8,S8,IF(D8=M8,T8,IF(D8=N8,U8,IF(D8=O8,V8,0))))))</f>
        <v>0</v>
      </c>
      <c r="H8" s="15"/>
      <c r="I8" s="7">
        <f>C8*0.01</f>
        <v>1.6943000000000001</v>
      </c>
      <c r="J8" s="7">
        <f>C8*0.02</f>
        <v>3.3886000000000003</v>
      </c>
      <c r="K8" s="7">
        <f>C8*0.03</f>
        <v>5.0829000000000004</v>
      </c>
      <c r="L8" s="8">
        <v>0</v>
      </c>
      <c r="M8" s="7">
        <f>C8*-0.01</f>
        <v>-1.6943000000000001</v>
      </c>
      <c r="N8" s="7">
        <f>C8*-0.02</f>
        <v>-3.3886000000000003</v>
      </c>
      <c r="O8" s="7">
        <f>C8*-0.03</f>
        <v>-5.0829000000000004</v>
      </c>
      <c r="Q8" s="9" t="s">
        <v>175</v>
      </c>
      <c r="R8" s="9" t="s">
        <v>135</v>
      </c>
      <c r="S8" s="9" t="s">
        <v>136</v>
      </c>
      <c r="T8" s="9" t="s">
        <v>176</v>
      </c>
      <c r="U8" s="9" t="s">
        <v>137</v>
      </c>
      <c r="V8" s="9" t="s">
        <v>178</v>
      </c>
    </row>
    <row r="9" spans="1:22" ht="37.5" customHeight="1" outlineLevel="1" x14ac:dyDescent="0.2">
      <c r="A9" s="3" t="s">
        <v>224</v>
      </c>
      <c r="B9" s="4" t="s">
        <v>225</v>
      </c>
      <c r="C9" s="24">
        <v>0.14000000000000001</v>
      </c>
      <c r="D9" s="25"/>
      <c r="E9" s="26">
        <f>SUM(C9:D9)</f>
        <v>0.14000000000000001</v>
      </c>
      <c r="G9" s="14"/>
      <c r="H9" s="13"/>
      <c r="I9" s="7"/>
      <c r="J9" s="7"/>
      <c r="K9" s="7"/>
      <c r="L9" s="8"/>
      <c r="M9" s="7"/>
      <c r="N9" s="7"/>
      <c r="O9" s="7"/>
    </row>
    <row r="10" spans="1:22" ht="37.5" customHeight="1" outlineLevel="1" x14ac:dyDescent="0.2">
      <c r="A10" s="3" t="s">
        <v>5</v>
      </c>
      <c r="B10" s="4" t="s">
        <v>6</v>
      </c>
      <c r="C10" s="24">
        <v>60.08</v>
      </c>
      <c r="D10" s="25">
        <v>0</v>
      </c>
      <c r="E10" s="26">
        <f>SUM(C10:D10)</f>
        <v>60.08</v>
      </c>
      <c r="G10" s="14">
        <f>IF(D10=I10,Q10,IF(D10=J10,R10,IF(D10=K10,S10,IF(D10=M10,T10,IF(D10=N10,U10,IF(D10=O10,V10,0))))))</f>
        <v>0</v>
      </c>
      <c r="H10" s="13"/>
      <c r="I10" s="7">
        <f>C10*0.01</f>
        <v>0.6008</v>
      </c>
      <c r="J10" s="7">
        <f>C10*0.02</f>
        <v>1.2016</v>
      </c>
      <c r="K10" s="7">
        <f>C10*0.03</f>
        <v>1.8023999999999998</v>
      </c>
      <c r="L10" s="8">
        <v>0</v>
      </c>
      <c r="M10" s="7">
        <f>C10*-0.01</f>
        <v>-0.6008</v>
      </c>
      <c r="N10" s="7">
        <f>C10*-0.02</f>
        <v>-1.2016</v>
      </c>
      <c r="O10" s="7">
        <f>C10*-0.03</f>
        <v>-1.8023999999999998</v>
      </c>
      <c r="Q10" s="9" t="s">
        <v>143</v>
      </c>
      <c r="R10" s="9" t="s">
        <v>143</v>
      </c>
      <c r="S10" s="9" t="s">
        <v>143</v>
      </c>
      <c r="T10" s="9" t="s">
        <v>140</v>
      </c>
      <c r="U10" s="9" t="s">
        <v>140</v>
      </c>
      <c r="V10" s="9" t="s">
        <v>140</v>
      </c>
    </row>
    <row r="11" spans="1:22" ht="37.5" customHeight="1" outlineLevel="1" x14ac:dyDescent="0.2">
      <c r="A11" s="3" t="s">
        <v>7</v>
      </c>
      <c r="B11" s="4" t="s">
        <v>8</v>
      </c>
      <c r="C11" s="24">
        <v>94.5</v>
      </c>
      <c r="D11" s="25"/>
      <c r="E11" s="26">
        <f>SUM(C11:D11)</f>
        <v>94.5</v>
      </c>
      <c r="G11" s="14">
        <f>IF(D11=I11,Q11,IF(D11=J11,R11,IF(D11=K11,S11,IF(D11=M11,T11,IF(D11=N11,U11,IF(D11=O11,V11,0))))))</f>
        <v>0</v>
      </c>
      <c r="H11" s="13"/>
      <c r="I11" s="7">
        <f>C11*0.01</f>
        <v>0.94500000000000006</v>
      </c>
      <c r="J11" s="7">
        <f>C11*0.02</f>
        <v>1.8900000000000001</v>
      </c>
      <c r="K11" s="7">
        <f>C11*0.03</f>
        <v>2.835</v>
      </c>
      <c r="L11" s="8">
        <v>0</v>
      </c>
      <c r="M11" s="7">
        <f>C11*-0.01</f>
        <v>-0.94500000000000006</v>
      </c>
      <c r="N11" s="7">
        <f>C11*-0.02</f>
        <v>-1.8900000000000001</v>
      </c>
      <c r="O11" s="7">
        <f>C11*-0.03</f>
        <v>-2.835</v>
      </c>
      <c r="Q11" s="9" t="s">
        <v>215</v>
      </c>
      <c r="R11" s="9"/>
      <c r="S11" s="9" t="s">
        <v>139</v>
      </c>
      <c r="T11" s="9" t="s">
        <v>141</v>
      </c>
      <c r="U11" s="9" t="s">
        <v>177</v>
      </c>
      <c r="V11" s="9" t="s">
        <v>178</v>
      </c>
    </row>
    <row r="12" spans="1:22" ht="37.5" customHeight="1" x14ac:dyDescent="0.25">
      <c r="A12" s="18" t="s">
        <v>228</v>
      </c>
      <c r="B12" s="19" t="s">
        <v>229</v>
      </c>
      <c r="C12" s="22">
        <f>SUM(C13)</f>
        <v>2.91</v>
      </c>
      <c r="D12" s="22">
        <f>SUM(D13)</f>
        <v>0</v>
      </c>
      <c r="E12" s="23">
        <f>SUM(E13)</f>
        <v>2.91</v>
      </c>
      <c r="G12" s="12"/>
      <c r="H12" s="13"/>
    </row>
    <row r="13" spans="1:22" ht="37.5" customHeight="1" outlineLevel="1" x14ac:dyDescent="0.2">
      <c r="A13" s="3" t="s">
        <v>230</v>
      </c>
      <c r="B13" s="4" t="s">
        <v>231</v>
      </c>
      <c r="C13" s="24">
        <v>2.91</v>
      </c>
      <c r="D13" s="25"/>
      <c r="E13" s="26">
        <f>SUM(C13:D13)</f>
        <v>2.91</v>
      </c>
      <c r="G13" s="14">
        <f>IF(D13=I13,Q13,IF(D13=J13,R13,IF(D13=K13,S13,IF(D13=M13,T13,IF(D13=N13,U13,IF(D13=O13,V13,0))))))</f>
        <v>0</v>
      </c>
      <c r="H13" s="13"/>
      <c r="I13" s="7"/>
      <c r="J13" s="7"/>
      <c r="K13" s="7"/>
      <c r="L13" s="8"/>
      <c r="M13" s="7"/>
      <c r="N13" s="7"/>
      <c r="O13" s="7"/>
    </row>
    <row r="14" spans="1:22" ht="37.5" customHeight="1" x14ac:dyDescent="0.25">
      <c r="A14" s="18" t="s">
        <v>9</v>
      </c>
      <c r="B14" s="19" t="s">
        <v>10</v>
      </c>
      <c r="C14" s="22">
        <f>SUM(C15)</f>
        <v>69.3</v>
      </c>
      <c r="D14" s="22">
        <f>SUM(D15)</f>
        <v>0</v>
      </c>
      <c r="E14" s="23">
        <f>SUM(E15)</f>
        <v>69.3</v>
      </c>
      <c r="G14" s="12"/>
      <c r="H14" s="13"/>
    </row>
    <row r="15" spans="1:22" ht="37.5" customHeight="1" outlineLevel="1" x14ac:dyDescent="0.2">
      <c r="A15" s="3" t="s">
        <v>11</v>
      </c>
      <c r="B15" s="4" t="s">
        <v>12</v>
      </c>
      <c r="C15" s="24">
        <v>69.3</v>
      </c>
      <c r="D15" s="25"/>
      <c r="E15" s="26">
        <f>SUM(C15:D15)</f>
        <v>69.3</v>
      </c>
      <c r="G15" s="14">
        <f>IF(D15=I15,Q15,IF(D15=J15,R15,IF(D15=K15,S15,IF(D15=M15,T15,IF(D15=N15,U15,IF(D15=O15,V15,0))))))</f>
        <v>0</v>
      </c>
      <c r="H15" s="13"/>
      <c r="I15" s="7">
        <f>C15*0.01</f>
        <v>0.69299999999999995</v>
      </c>
      <c r="J15" s="7">
        <f>C15*0.02</f>
        <v>1.3859999999999999</v>
      </c>
      <c r="K15" s="7">
        <f>C15*0.03</f>
        <v>2.0789999999999997</v>
      </c>
      <c r="L15" s="8">
        <v>0</v>
      </c>
      <c r="M15" s="7">
        <f>C15*-0.01</f>
        <v>-0.69299999999999995</v>
      </c>
      <c r="N15" s="7">
        <f>C15*-0.02</f>
        <v>-1.3859999999999999</v>
      </c>
      <c r="O15" s="7">
        <f>C15*-0.03</f>
        <v>-2.0789999999999997</v>
      </c>
      <c r="Q15" s="9" t="s">
        <v>219</v>
      </c>
      <c r="R15" s="9" t="s">
        <v>220</v>
      </c>
      <c r="S15" s="9" t="s">
        <v>221</v>
      </c>
      <c r="T15" s="9" t="s">
        <v>216</v>
      </c>
      <c r="U15" s="9" t="s">
        <v>217</v>
      </c>
      <c r="V15" s="9" t="s">
        <v>218</v>
      </c>
    </row>
    <row r="16" spans="1:22" ht="37.5" customHeight="1" x14ac:dyDescent="0.25">
      <c r="A16" s="18" t="s">
        <v>13</v>
      </c>
      <c r="B16" s="19" t="s">
        <v>14</v>
      </c>
      <c r="C16" s="22">
        <f>SUM(C17:C21)</f>
        <v>210.31</v>
      </c>
      <c r="D16" s="22">
        <f>SUM(D17:D21)</f>
        <v>0</v>
      </c>
      <c r="E16" s="23">
        <f>SUM(E17:E21)</f>
        <v>210.31</v>
      </c>
      <c r="G16" s="12"/>
      <c r="H16" s="13"/>
    </row>
    <row r="17" spans="1:22" ht="37.5" customHeight="1" outlineLevel="1" x14ac:dyDescent="0.2">
      <c r="A17" s="3" t="s">
        <v>15</v>
      </c>
      <c r="B17" s="4" t="s">
        <v>16</v>
      </c>
      <c r="C17" s="24">
        <v>2.13</v>
      </c>
      <c r="D17" s="25"/>
      <c r="E17" s="26">
        <f>SUM(C17:D17)</f>
        <v>2.13</v>
      </c>
      <c r="G17" s="14">
        <f>IF(D17=I17,Q17,IF(D17=J17,R17,IF(D17=K17,S17,IF(D17=M17,T17,IF(D17=N17,U17,IF(D17=O17,V17,0))))))</f>
        <v>0</v>
      </c>
      <c r="H17" s="13"/>
      <c r="I17" s="7"/>
      <c r="J17" s="7">
        <f>C17*0.02</f>
        <v>4.2599999999999999E-2</v>
      </c>
      <c r="K17" s="7">
        <f>C17*0.03</f>
        <v>6.3899999999999998E-2</v>
      </c>
      <c r="L17" s="8">
        <v>0</v>
      </c>
      <c r="M17" s="7"/>
      <c r="N17" s="7">
        <f>C17*-0.02</f>
        <v>-4.2599999999999999E-2</v>
      </c>
      <c r="O17" s="7">
        <f>C17*-0.03</f>
        <v>-6.3899999999999998E-2</v>
      </c>
      <c r="Q17" s="9"/>
      <c r="R17" s="9" t="s">
        <v>211</v>
      </c>
      <c r="S17" s="9" t="s">
        <v>212</v>
      </c>
      <c r="T17" s="9"/>
      <c r="U17" s="9" t="s">
        <v>213</v>
      </c>
      <c r="V17" s="9" t="s">
        <v>214</v>
      </c>
    </row>
    <row r="18" spans="1:22" ht="37.5" customHeight="1" outlineLevel="1" x14ac:dyDescent="0.2">
      <c r="A18" s="3" t="s">
        <v>17</v>
      </c>
      <c r="B18" s="4" t="s">
        <v>18</v>
      </c>
      <c r="C18" s="24">
        <v>13.43</v>
      </c>
      <c r="D18" s="25"/>
      <c r="E18" s="26">
        <f>SUM(C18:D18)</f>
        <v>13.43</v>
      </c>
      <c r="G18" s="14">
        <f>IF(D18=I18,Q18,IF(D18=J18,R18,IF(D18=K18,S18,IF(D18=M18,T18,IF(D18=N18,U18,IF(D18=O18,V18,0))))))</f>
        <v>0</v>
      </c>
      <c r="H18" s="13"/>
      <c r="I18" s="7">
        <f>C18*0.01</f>
        <v>0.1343</v>
      </c>
      <c r="J18" s="7">
        <f>C18*0.02</f>
        <v>0.26860000000000001</v>
      </c>
      <c r="K18" s="7">
        <f>C18*0.03</f>
        <v>0.40289999999999998</v>
      </c>
      <c r="L18" s="8">
        <v>0</v>
      </c>
      <c r="M18" s="7">
        <f>C18*-0.01</f>
        <v>-0.1343</v>
      </c>
      <c r="N18" s="7">
        <f>C18*-0.02</f>
        <v>-0.26860000000000001</v>
      </c>
      <c r="O18" s="7">
        <f>C18*-0.03</f>
        <v>-0.40289999999999998</v>
      </c>
      <c r="P18" s="10"/>
      <c r="Q18" s="9" t="s">
        <v>149</v>
      </c>
      <c r="R18" s="9" t="s">
        <v>148</v>
      </c>
      <c r="S18" s="9" t="s">
        <v>147</v>
      </c>
      <c r="T18" s="9" t="s">
        <v>144</v>
      </c>
      <c r="U18" s="9" t="s">
        <v>145</v>
      </c>
      <c r="V18" s="9" t="s">
        <v>146</v>
      </c>
    </row>
    <row r="19" spans="1:22" ht="37.5" customHeight="1" outlineLevel="1" x14ac:dyDescent="0.2">
      <c r="A19" s="3" t="s">
        <v>19</v>
      </c>
      <c r="B19" s="4" t="s">
        <v>20</v>
      </c>
      <c r="C19" s="24">
        <v>167.21</v>
      </c>
      <c r="D19" s="25"/>
      <c r="E19" s="26">
        <f>SUM(C19:D19)</f>
        <v>167.21</v>
      </c>
      <c r="G19" s="14">
        <f>IF(D19=I19,Q19,IF(D19=J19,R19,IF(D19=K19,S19,IF(D19=M19,T19,IF(D19=N19,U19,IF(D19=O19,V19,0))))))</f>
        <v>0</v>
      </c>
      <c r="H19" s="13"/>
      <c r="I19" s="7">
        <f>C19*0.01</f>
        <v>1.6721000000000001</v>
      </c>
      <c r="J19" s="7">
        <f>C19*0.02</f>
        <v>3.3442000000000003</v>
      </c>
      <c r="K19" s="7">
        <f>C19*0.03</f>
        <v>5.0163000000000002</v>
      </c>
      <c r="L19" s="8">
        <v>0</v>
      </c>
      <c r="M19" s="7">
        <f>C19*-0.01</f>
        <v>-1.6721000000000001</v>
      </c>
      <c r="N19" s="7">
        <f>C19*-0.02</f>
        <v>-3.3442000000000003</v>
      </c>
      <c r="O19" s="7">
        <f>C19*-0.03</f>
        <v>-5.0163000000000002</v>
      </c>
      <c r="Q19" s="9" t="s">
        <v>129</v>
      </c>
      <c r="R19" s="9" t="s">
        <v>130</v>
      </c>
      <c r="S19" s="9" t="s">
        <v>131</v>
      </c>
      <c r="T19" s="9" t="s">
        <v>134</v>
      </c>
      <c r="U19" s="9" t="s">
        <v>133</v>
      </c>
      <c r="V19" s="9" t="s">
        <v>132</v>
      </c>
    </row>
    <row r="20" spans="1:22" ht="37.5" customHeight="1" outlineLevel="1" x14ac:dyDescent="0.2">
      <c r="A20" s="3" t="s">
        <v>21</v>
      </c>
      <c r="B20" s="4" t="s">
        <v>22</v>
      </c>
      <c r="C20" s="24">
        <v>5.37</v>
      </c>
      <c r="D20" s="25"/>
      <c r="E20" s="26">
        <f>SUM(C20:D20)</f>
        <v>5.37</v>
      </c>
      <c r="G20" s="14">
        <f>IF(D20=I20,Q20,IF(D20=J20,R20,IF(D20=K20,S20,IF(D20=M20,T20,IF(D20=N20,U20,IF(D20=O20,V20,0))))))</f>
        <v>0</v>
      </c>
      <c r="H20" s="13"/>
      <c r="I20" s="7"/>
      <c r="J20" s="7"/>
      <c r="K20" s="7">
        <f>C20*0.03</f>
        <v>0.16109999999999999</v>
      </c>
      <c r="L20" s="8">
        <v>0</v>
      </c>
      <c r="M20" s="7">
        <f>C20*-0.03</f>
        <v>-0.16109999999999999</v>
      </c>
      <c r="N20" s="7"/>
      <c r="O20" s="7"/>
      <c r="S20" s="9" t="s">
        <v>209</v>
      </c>
      <c r="T20" s="9" t="s">
        <v>210</v>
      </c>
    </row>
    <row r="21" spans="1:22" ht="37.5" customHeight="1" outlineLevel="1" x14ac:dyDescent="0.2">
      <c r="A21" s="3" t="s">
        <v>23</v>
      </c>
      <c r="B21" s="4" t="s">
        <v>24</v>
      </c>
      <c r="C21" s="24">
        <v>22.17</v>
      </c>
      <c r="D21" s="25"/>
      <c r="E21" s="26">
        <f>SUM(C21:D21)</f>
        <v>22.17</v>
      </c>
      <c r="G21" s="14">
        <f>IF(D21=I21,Q21,IF(D21=J21,R21,IF(D21=K21,S21,IF(D21=M21,T21,IF(D21=N21,U21,IF(D21=O21,V21,0))))))</f>
        <v>0</v>
      </c>
      <c r="H21" s="13"/>
      <c r="I21" s="7">
        <f>C21*0.01</f>
        <v>0.22170000000000001</v>
      </c>
      <c r="J21" s="7">
        <f>C21*0.02</f>
        <v>0.44340000000000002</v>
      </c>
      <c r="K21" s="7">
        <f>C21*0.03</f>
        <v>0.66510000000000002</v>
      </c>
      <c r="L21" s="8">
        <v>0</v>
      </c>
      <c r="M21" s="7">
        <f>C21*-0.01</f>
        <v>-0.22170000000000001</v>
      </c>
      <c r="N21" s="7">
        <f>C21*-0.02</f>
        <v>-0.44340000000000002</v>
      </c>
      <c r="O21" s="7">
        <f>C21*-0.03</f>
        <v>-0.66510000000000002</v>
      </c>
      <c r="Q21" s="9" t="s">
        <v>203</v>
      </c>
      <c r="R21" s="9" t="s">
        <v>204</v>
      </c>
      <c r="S21" s="9" t="s">
        <v>205</v>
      </c>
      <c r="T21" s="9" t="s">
        <v>206</v>
      </c>
      <c r="U21" s="9" t="s">
        <v>207</v>
      </c>
      <c r="V21" s="9" t="s">
        <v>208</v>
      </c>
    </row>
    <row r="22" spans="1:22" ht="37.5" customHeight="1" x14ac:dyDescent="0.25">
      <c r="A22" s="18" t="s">
        <v>25</v>
      </c>
      <c r="B22" s="19" t="s">
        <v>26</v>
      </c>
      <c r="C22" s="22">
        <f>SUM(C23:C26)</f>
        <v>663.65</v>
      </c>
      <c r="D22" s="22">
        <f>SUM(D23:D26)</f>
        <v>0</v>
      </c>
      <c r="E22" s="23">
        <f>SUM(E23:E26)</f>
        <v>663.65</v>
      </c>
      <c r="G22" s="12"/>
      <c r="H22" s="13"/>
    </row>
    <row r="23" spans="1:22" ht="37.5" customHeight="1" outlineLevel="1" x14ac:dyDescent="0.2">
      <c r="A23" s="3" t="s">
        <v>27</v>
      </c>
      <c r="B23" s="4" t="s">
        <v>28</v>
      </c>
      <c r="C23" s="24">
        <v>8.57</v>
      </c>
      <c r="D23" s="25"/>
      <c r="E23" s="26">
        <f>SUM(C23:D23)</f>
        <v>8.57</v>
      </c>
      <c r="G23" s="14">
        <f>IF(D23=I23,Q23,IF(D23=J23,R23,IF(D23=K23,S23,IF(D23=M23,T23,IF(D23=N23,U23,IF(D23=O23,V23,0))))))</f>
        <v>0</v>
      </c>
      <c r="H23" s="13"/>
      <c r="I23" s="7">
        <f>C23*0.01</f>
        <v>8.5699999999999998E-2</v>
      </c>
      <c r="J23" s="7">
        <f>C23*0.02</f>
        <v>0.1714</v>
      </c>
      <c r="K23" s="7">
        <f>C23*0.03</f>
        <v>0.2571</v>
      </c>
      <c r="L23" s="8">
        <v>0</v>
      </c>
      <c r="M23" s="7">
        <f>C23*-0.01</f>
        <v>-8.5699999999999998E-2</v>
      </c>
      <c r="N23" s="7">
        <f>C23*-0.02</f>
        <v>-0.1714</v>
      </c>
      <c r="O23" s="7">
        <f>C23*-0.03</f>
        <v>-0.2571</v>
      </c>
      <c r="Q23" s="9" t="s">
        <v>196</v>
      </c>
      <c r="R23" s="9" t="s">
        <v>196</v>
      </c>
      <c r="S23" s="9" t="s">
        <v>196</v>
      </c>
      <c r="T23" s="9" t="s">
        <v>198</v>
      </c>
      <c r="U23" s="9" t="s">
        <v>197</v>
      </c>
      <c r="V23" s="9" t="s">
        <v>197</v>
      </c>
    </row>
    <row r="24" spans="1:22" ht="37.5" customHeight="1" outlineLevel="1" x14ac:dyDescent="0.2">
      <c r="A24" s="3" t="s">
        <v>29</v>
      </c>
      <c r="B24" s="4" t="s">
        <v>30</v>
      </c>
      <c r="C24" s="24">
        <v>356.63</v>
      </c>
      <c r="D24" s="25"/>
      <c r="E24" s="26">
        <f>SUM(C24:D24)</f>
        <v>356.63</v>
      </c>
      <c r="G24" s="14">
        <f>IF(D24=I24,Q24,IF(D24=J24,R24,IF(D24=K24,S24,IF(D24=M24,T24,IF(D24=N24,U24,IF(D24=O24,V24,0))))))</f>
        <v>0</v>
      </c>
      <c r="H24" s="13"/>
      <c r="I24" s="7">
        <f>C24*0.01</f>
        <v>3.5663</v>
      </c>
      <c r="J24" s="7">
        <f>C24*0.02</f>
        <v>7.1326000000000001</v>
      </c>
      <c r="K24" s="7">
        <f>C24*0.03</f>
        <v>10.6989</v>
      </c>
      <c r="L24" s="8">
        <v>0</v>
      </c>
      <c r="M24" s="7">
        <f>C24*-0.01</f>
        <v>-3.5663</v>
      </c>
      <c r="N24" s="7">
        <f>C24*-0.02</f>
        <v>-7.1326000000000001</v>
      </c>
      <c r="O24" s="7">
        <f>C24*-0.03</f>
        <v>-10.6989</v>
      </c>
      <c r="Q24" s="9" t="s">
        <v>199</v>
      </c>
      <c r="R24" s="9" t="s">
        <v>196</v>
      </c>
      <c r="S24" s="9" t="s">
        <v>200</v>
      </c>
      <c r="T24" s="9" t="s">
        <v>201</v>
      </c>
      <c r="U24" s="9" t="s">
        <v>198</v>
      </c>
      <c r="V24" s="9" t="s">
        <v>202</v>
      </c>
    </row>
    <row r="25" spans="1:22" ht="37.5" customHeight="1" outlineLevel="1" x14ac:dyDescent="0.2">
      <c r="A25" s="3" t="s">
        <v>31</v>
      </c>
      <c r="B25" s="4" t="s">
        <v>32</v>
      </c>
      <c r="C25" s="24">
        <v>180.37</v>
      </c>
      <c r="D25" s="25"/>
      <c r="E25" s="26">
        <f>SUM(C25:D25)</f>
        <v>180.37</v>
      </c>
      <c r="G25" s="14">
        <f>IF(D25=I25,Q25,IF(D25=J25,R25,IF(D25=K25,S25,IF(D25=M25,T25,IF(D25=N25,U25,IF(D25=O25,V25,0))))))</f>
        <v>0</v>
      </c>
      <c r="H25" s="13"/>
      <c r="I25" s="7">
        <f>C25*0.01</f>
        <v>1.8037000000000001</v>
      </c>
      <c r="J25" s="7">
        <f>C25*0.02</f>
        <v>3.6074000000000002</v>
      </c>
      <c r="K25" s="7">
        <f>C25*0.03</f>
        <v>5.4111000000000002</v>
      </c>
      <c r="L25" s="8">
        <v>0</v>
      </c>
      <c r="M25" s="7">
        <f>C25*-0.01</f>
        <v>-1.8037000000000001</v>
      </c>
      <c r="N25" s="7">
        <f>C25*-0.02</f>
        <v>-3.6074000000000002</v>
      </c>
      <c r="O25" s="7">
        <f>C25*-0.03</f>
        <v>-5.4111000000000002</v>
      </c>
      <c r="Q25" s="9" t="s">
        <v>194</v>
      </c>
      <c r="R25" s="9" t="s">
        <v>195</v>
      </c>
      <c r="S25" s="9" t="s">
        <v>193</v>
      </c>
      <c r="T25" s="9" t="s">
        <v>190</v>
      </c>
      <c r="U25" s="9" t="s">
        <v>191</v>
      </c>
      <c r="V25" s="9" t="s">
        <v>192</v>
      </c>
    </row>
    <row r="26" spans="1:22" ht="37.5" customHeight="1" outlineLevel="1" x14ac:dyDescent="0.2">
      <c r="A26" s="3" t="s">
        <v>33</v>
      </c>
      <c r="B26" s="4" t="s">
        <v>34</v>
      </c>
      <c r="C26" s="24">
        <v>118.08</v>
      </c>
      <c r="D26" s="25"/>
      <c r="E26" s="26">
        <f>SUM(C26:D26)</f>
        <v>118.08</v>
      </c>
      <c r="G26" s="14">
        <f>IF(D26=I26,Q26,IF(D26=J26,R26,IF(D26=K26,S26,IF(D26=M26,T26,IF(D26=N26,U26,IF(D26=O26,V26,0))))))</f>
        <v>0</v>
      </c>
      <c r="H26" s="13"/>
      <c r="I26" s="7">
        <f>C26*0.01</f>
        <v>1.1808000000000001</v>
      </c>
      <c r="J26" s="7">
        <f>C26*0.02</f>
        <v>2.3616000000000001</v>
      </c>
      <c r="K26" s="7">
        <f>C26*0.03</f>
        <v>3.5423999999999998</v>
      </c>
      <c r="L26" s="8">
        <v>0</v>
      </c>
      <c r="M26" s="7">
        <f>C26*-0.01</f>
        <v>-1.1808000000000001</v>
      </c>
      <c r="N26" s="7">
        <f>C26*-0.02</f>
        <v>-2.3616000000000001</v>
      </c>
      <c r="O26" s="7">
        <f>C26*-0.03</f>
        <v>-3.5423999999999998</v>
      </c>
      <c r="Q26" s="9" t="s">
        <v>188</v>
      </c>
      <c r="R26" s="9" t="s">
        <v>186</v>
      </c>
      <c r="S26" s="9" t="s">
        <v>189</v>
      </c>
      <c r="T26" s="9" t="s">
        <v>184</v>
      </c>
      <c r="U26" s="9" t="s">
        <v>183</v>
      </c>
      <c r="V26" s="9" t="s">
        <v>187</v>
      </c>
    </row>
    <row r="27" spans="1:22" ht="37.5" customHeight="1" x14ac:dyDescent="0.25">
      <c r="A27" s="18" t="s">
        <v>35</v>
      </c>
      <c r="B27" s="19" t="s">
        <v>36</v>
      </c>
      <c r="C27" s="22">
        <f>SUM(C28:C33)</f>
        <v>1947.2199999999998</v>
      </c>
      <c r="D27" s="22">
        <f>SUM(D28:D33)</f>
        <v>0</v>
      </c>
      <c r="E27" s="23">
        <f>SUM(E28:E33)</f>
        <v>1947.2199999999998</v>
      </c>
      <c r="G27" s="12"/>
      <c r="H27" s="13"/>
    </row>
    <row r="28" spans="1:22" ht="37.5" customHeight="1" outlineLevel="1" x14ac:dyDescent="0.2">
      <c r="A28" s="3" t="s">
        <v>37</v>
      </c>
      <c r="B28" s="4" t="s">
        <v>38</v>
      </c>
      <c r="C28" s="24">
        <v>724</v>
      </c>
      <c r="D28" s="25"/>
      <c r="E28" s="26">
        <f t="shared" ref="E28:E33" si="1">SUM(C28:D28)</f>
        <v>724</v>
      </c>
      <c r="G28" s="14">
        <f>IF(D28=I28,Q28,IF(D28=J28,R28,IF(D28=K28,S28,IF(D28=M28,T28,IF(D28=N28,U28,IF(D28=O28,V28,0))))))</f>
        <v>0</v>
      </c>
      <c r="H28" s="13"/>
      <c r="I28" s="7">
        <f t="shared" ref="I28:I33" si="2">C28*0.01</f>
        <v>7.24</v>
      </c>
      <c r="J28" s="7">
        <f t="shared" ref="J28:J33" si="3">C28*0.02</f>
        <v>14.48</v>
      </c>
      <c r="K28" s="7">
        <f t="shared" ref="K28:K33" si="4">C28*0.03</f>
        <v>21.72</v>
      </c>
      <c r="L28" s="8">
        <v>0</v>
      </c>
      <c r="M28" s="7">
        <f t="shared" ref="M28:M33" si="5">C28*-0.01</f>
        <v>-7.24</v>
      </c>
      <c r="N28" s="7">
        <f t="shared" ref="N28:N33" si="6">C28*-0.02</f>
        <v>-14.48</v>
      </c>
      <c r="O28" s="7">
        <f t="shared" ref="O28:O33" si="7">C28*-0.03</f>
        <v>-21.72</v>
      </c>
      <c r="Q28" s="9" t="s">
        <v>93</v>
      </c>
      <c r="R28" s="9" t="s">
        <v>94</v>
      </c>
      <c r="S28" s="9" t="s">
        <v>95</v>
      </c>
      <c r="T28" s="9" t="s">
        <v>96</v>
      </c>
      <c r="U28" s="9" t="s">
        <v>97</v>
      </c>
      <c r="V28" s="9" t="s">
        <v>98</v>
      </c>
    </row>
    <row r="29" spans="1:22" ht="37.5" customHeight="1" outlineLevel="1" x14ac:dyDescent="0.2">
      <c r="A29" s="3" t="s">
        <v>39</v>
      </c>
      <c r="B29" s="4" t="s">
        <v>40</v>
      </c>
      <c r="C29" s="24">
        <v>1013.14</v>
      </c>
      <c r="D29" s="25"/>
      <c r="E29" s="26">
        <f t="shared" si="1"/>
        <v>1013.14</v>
      </c>
      <c r="G29" s="14">
        <f>IF(D29=I29,Q29,IF(D29=J29,R29,IF(D29=K29,S29,IF(D29=M29,T29,IF(D29=N29,U29,IF(D29=O29,V29,0))))))</f>
        <v>0</v>
      </c>
      <c r="H29" s="13"/>
      <c r="I29" s="7">
        <f t="shared" si="2"/>
        <v>10.131399999999999</v>
      </c>
      <c r="J29" s="7">
        <f t="shared" si="3"/>
        <v>20.262799999999999</v>
      </c>
      <c r="K29" s="7">
        <f t="shared" si="4"/>
        <v>30.394199999999998</v>
      </c>
      <c r="L29" s="8">
        <v>0</v>
      </c>
      <c r="M29" s="7">
        <f t="shared" si="5"/>
        <v>-10.131399999999999</v>
      </c>
      <c r="N29" s="7">
        <f t="shared" si="6"/>
        <v>-20.262799999999999</v>
      </c>
      <c r="O29" s="7">
        <f t="shared" si="7"/>
        <v>-30.394199999999998</v>
      </c>
      <c r="Q29" s="9" t="s">
        <v>87</v>
      </c>
      <c r="R29" s="9" t="s">
        <v>88</v>
      </c>
      <c r="S29" s="9" t="s">
        <v>89</v>
      </c>
      <c r="T29" s="9" t="s">
        <v>90</v>
      </c>
      <c r="U29" s="9" t="s">
        <v>91</v>
      </c>
      <c r="V29" s="9" t="s">
        <v>92</v>
      </c>
    </row>
    <row r="30" spans="1:22" ht="37.5" customHeight="1" outlineLevel="1" x14ac:dyDescent="0.2">
      <c r="A30" s="3" t="s">
        <v>41</v>
      </c>
      <c r="B30" s="4" t="s">
        <v>42</v>
      </c>
      <c r="C30" s="24">
        <v>116.98</v>
      </c>
      <c r="D30" s="25"/>
      <c r="E30" s="26">
        <f t="shared" si="1"/>
        <v>116.98</v>
      </c>
      <c r="G30" s="14">
        <f>IF(D30=I30,Q30,IF(D30=J30,R30,IF(D30=K30,S30,IF(D30=M30,T30,IF(D30=N30,U30,IF(D30=O30,V30,0))))))</f>
        <v>0</v>
      </c>
      <c r="H30" s="13"/>
      <c r="I30" s="7">
        <f t="shared" si="2"/>
        <v>1.1698000000000002</v>
      </c>
      <c r="J30" s="7">
        <f t="shared" si="3"/>
        <v>2.3396000000000003</v>
      </c>
      <c r="K30" s="7">
        <f t="shared" si="4"/>
        <v>3.5093999999999999</v>
      </c>
      <c r="L30" s="8">
        <v>0</v>
      </c>
      <c r="M30" s="7">
        <f t="shared" si="5"/>
        <v>-1.1698000000000002</v>
      </c>
      <c r="N30" s="7">
        <f t="shared" si="6"/>
        <v>-2.3396000000000003</v>
      </c>
      <c r="O30" s="7">
        <f t="shared" si="7"/>
        <v>-3.5093999999999999</v>
      </c>
      <c r="Q30" s="9" t="s">
        <v>99</v>
      </c>
      <c r="R30" s="9" t="s">
        <v>100</v>
      </c>
      <c r="S30" s="9" t="s">
        <v>101</v>
      </c>
      <c r="T30" s="9" t="s">
        <v>102</v>
      </c>
      <c r="U30" s="9" t="s">
        <v>103</v>
      </c>
      <c r="V30" s="9" t="s">
        <v>104</v>
      </c>
    </row>
    <row r="31" spans="1:22" ht="37.5" customHeight="1" outlineLevel="1" x14ac:dyDescent="0.2">
      <c r="A31" s="3" t="s">
        <v>43</v>
      </c>
      <c r="B31" s="4" t="s">
        <v>44</v>
      </c>
      <c r="C31" s="24">
        <v>0.23</v>
      </c>
      <c r="D31" s="25"/>
      <c r="E31" s="26">
        <f t="shared" si="1"/>
        <v>0.23</v>
      </c>
      <c r="G31" s="14"/>
      <c r="H31" s="13"/>
      <c r="I31" s="7">
        <f t="shared" si="2"/>
        <v>2.3E-3</v>
      </c>
      <c r="J31" s="7">
        <f t="shared" si="3"/>
        <v>4.5999999999999999E-3</v>
      </c>
      <c r="K31" s="7">
        <f t="shared" si="4"/>
        <v>6.8999999999999999E-3</v>
      </c>
      <c r="L31" s="8">
        <v>0</v>
      </c>
      <c r="M31" s="7">
        <f t="shared" si="5"/>
        <v>-2.3E-3</v>
      </c>
      <c r="N31" s="7">
        <f t="shared" si="6"/>
        <v>-4.5999999999999999E-3</v>
      </c>
      <c r="O31" s="7">
        <f t="shared" si="7"/>
        <v>-6.8999999999999999E-3</v>
      </c>
      <c r="Q31" s="9" t="s">
        <v>138</v>
      </c>
      <c r="R31" s="9" t="s">
        <v>138</v>
      </c>
      <c r="S31" s="9" t="s">
        <v>138</v>
      </c>
      <c r="T31" s="9" t="s">
        <v>142</v>
      </c>
      <c r="U31" s="9" t="s">
        <v>142</v>
      </c>
      <c r="V31" s="9" t="s">
        <v>142</v>
      </c>
    </row>
    <row r="32" spans="1:22" ht="37.5" customHeight="1" outlineLevel="1" x14ac:dyDescent="0.2">
      <c r="A32" s="3" t="s">
        <v>45</v>
      </c>
      <c r="B32" s="4" t="s">
        <v>46</v>
      </c>
      <c r="C32" s="24">
        <v>0.35</v>
      </c>
      <c r="D32" s="25"/>
      <c r="E32" s="26">
        <f t="shared" si="1"/>
        <v>0.35</v>
      </c>
      <c r="G32" s="14">
        <f>IF(D32=I32,Q32,IF(D32=J32,R32,IF(D32=K32,S32,IF(D32=M32,T32,IF(D32=N32,U32,IF(D32=O32,V32,0))))))</f>
        <v>0</v>
      </c>
      <c r="H32" s="13"/>
      <c r="I32" s="7">
        <f t="shared" si="2"/>
        <v>3.4999999999999996E-3</v>
      </c>
      <c r="J32" s="7">
        <f t="shared" si="3"/>
        <v>6.9999999999999993E-3</v>
      </c>
      <c r="K32" s="7">
        <f t="shared" si="4"/>
        <v>1.0499999999999999E-2</v>
      </c>
      <c r="L32" s="8">
        <v>0</v>
      </c>
      <c r="M32" s="7">
        <f t="shared" si="5"/>
        <v>-3.4999999999999996E-3</v>
      </c>
      <c r="N32" s="7">
        <f t="shared" si="6"/>
        <v>-6.9999999999999993E-3</v>
      </c>
      <c r="O32" s="7">
        <f t="shared" si="7"/>
        <v>-1.0499999999999999E-2</v>
      </c>
      <c r="Q32" s="9" t="s">
        <v>105</v>
      </c>
      <c r="R32" s="9" t="s">
        <v>106</v>
      </c>
      <c r="S32" s="9" t="s">
        <v>107</v>
      </c>
      <c r="T32" s="9" t="s">
        <v>108</v>
      </c>
      <c r="U32" s="9" t="s">
        <v>109</v>
      </c>
      <c r="V32" s="9" t="s">
        <v>110</v>
      </c>
    </row>
    <row r="33" spans="1:22" ht="37.5" customHeight="1" outlineLevel="1" x14ac:dyDescent="0.2">
      <c r="A33" s="3" t="s">
        <v>47</v>
      </c>
      <c r="B33" s="4" t="s">
        <v>48</v>
      </c>
      <c r="C33" s="24">
        <v>92.52</v>
      </c>
      <c r="D33" s="25"/>
      <c r="E33" s="26">
        <f t="shared" si="1"/>
        <v>92.52</v>
      </c>
      <c r="G33" s="14">
        <f>IF(D33=I33,Q33,IF(D33=J33,R33,IF(D33=K33,S33,IF(D33=M33,T33,IF(D33=N33,U33,IF(D33=O33,V33,0))))))</f>
        <v>0</v>
      </c>
      <c r="H33" s="13"/>
      <c r="I33" s="7">
        <f t="shared" si="2"/>
        <v>0.92520000000000002</v>
      </c>
      <c r="J33" s="7">
        <f t="shared" si="3"/>
        <v>1.8504</v>
      </c>
      <c r="K33" s="7">
        <f t="shared" si="4"/>
        <v>2.7755999999999998</v>
      </c>
      <c r="L33" s="8">
        <v>0</v>
      </c>
      <c r="M33" s="7">
        <f t="shared" si="5"/>
        <v>-0.92520000000000002</v>
      </c>
      <c r="N33" s="7">
        <f t="shared" si="6"/>
        <v>-1.8504</v>
      </c>
      <c r="O33" s="7">
        <f t="shared" si="7"/>
        <v>-2.7755999999999998</v>
      </c>
      <c r="Q33" s="9" t="s">
        <v>185</v>
      </c>
      <c r="R33" s="9" t="s">
        <v>170</v>
      </c>
      <c r="S33" s="9" t="s">
        <v>186</v>
      </c>
      <c r="T33" s="9" t="s">
        <v>184</v>
      </c>
      <c r="U33" s="9" t="s">
        <v>183</v>
      </c>
      <c r="V33" s="9" t="s">
        <v>187</v>
      </c>
    </row>
    <row r="34" spans="1:22" ht="37.5" customHeight="1" x14ac:dyDescent="0.25">
      <c r="A34" s="18" t="s">
        <v>49</v>
      </c>
      <c r="B34" s="19" t="s">
        <v>50</v>
      </c>
      <c r="C34" s="22">
        <f>SUM(C35:C36)</f>
        <v>215.04</v>
      </c>
      <c r="D34" s="22">
        <f>SUM(D35:D36)</f>
        <v>0</v>
      </c>
      <c r="E34" s="23">
        <f>SUM(E35:E36)</f>
        <v>215.04</v>
      </c>
      <c r="G34" s="12"/>
      <c r="H34" s="13"/>
    </row>
    <row r="35" spans="1:22" ht="37.5" customHeight="1" outlineLevel="1" x14ac:dyDescent="0.2">
      <c r="A35" s="3" t="s">
        <v>51</v>
      </c>
      <c r="B35" s="4" t="s">
        <v>52</v>
      </c>
      <c r="C35" s="24">
        <v>203.64</v>
      </c>
      <c r="D35" s="25"/>
      <c r="E35" s="26">
        <f>SUM(C35:D35)</f>
        <v>203.64</v>
      </c>
      <c r="G35" s="14">
        <f>IF(D35=I35,Q35,IF(D35=J35,R35,IF(D35=K35,S35,IF(D35=M35,T35,IF(D35=N35,U35,IF(D35=O35,V35,0))))))</f>
        <v>0</v>
      </c>
      <c r="H35" s="13"/>
      <c r="I35" s="7">
        <f>C35*0.01</f>
        <v>2.0364</v>
      </c>
      <c r="J35" s="7">
        <f>C35*0.02</f>
        <v>4.0728</v>
      </c>
      <c r="K35" s="7">
        <f>C35*0.03</f>
        <v>6.1091999999999995</v>
      </c>
      <c r="L35" s="8">
        <v>0</v>
      </c>
      <c r="M35" s="7">
        <f>C35*-0.01</f>
        <v>-2.0364</v>
      </c>
      <c r="N35" s="7">
        <f>C35*-0.02</f>
        <v>-4.0728</v>
      </c>
      <c r="O35" s="7">
        <f>C35*-0.03</f>
        <v>-6.1091999999999995</v>
      </c>
      <c r="Q35" s="9" t="s">
        <v>150</v>
      </c>
      <c r="R35" s="9" t="s">
        <v>151</v>
      </c>
      <c r="S35" s="9" t="s">
        <v>152</v>
      </c>
      <c r="T35" s="9" t="s">
        <v>153</v>
      </c>
      <c r="U35" s="9" t="s">
        <v>154</v>
      </c>
      <c r="V35" s="9" t="s">
        <v>155</v>
      </c>
    </row>
    <row r="36" spans="1:22" ht="37.5" customHeight="1" outlineLevel="1" x14ac:dyDescent="0.2">
      <c r="A36" s="3" t="s">
        <v>53</v>
      </c>
      <c r="B36" s="4" t="s">
        <v>54</v>
      </c>
      <c r="C36" s="24">
        <v>11.4</v>
      </c>
      <c r="D36" s="25"/>
      <c r="E36" s="26">
        <f>SUM(C36:D36)</f>
        <v>11.4</v>
      </c>
      <c r="G36" s="14">
        <f>IF(D36=I36,Q36,IF(D36=J36,R36,IF(D36=K36,S36,IF(D36=M36,T36,IF(D36=N36,U36,IF(D36=O36,V36,0))))))</f>
        <v>0</v>
      </c>
      <c r="H36" s="13"/>
      <c r="I36" s="7">
        <f>C36*0.01</f>
        <v>0.114</v>
      </c>
      <c r="J36" s="7">
        <f>C36*0.02</f>
        <v>0.22800000000000001</v>
      </c>
      <c r="K36" s="7">
        <f>C36*0.03</f>
        <v>0.34199999999999997</v>
      </c>
      <c r="L36" s="8">
        <v>0</v>
      </c>
      <c r="M36" s="7">
        <f>C36*-0.01</f>
        <v>-0.114</v>
      </c>
      <c r="N36" s="7">
        <f>C36*-0.02</f>
        <v>-0.22800000000000001</v>
      </c>
      <c r="O36" s="7">
        <f>C36*-0.03</f>
        <v>-0.34199999999999997</v>
      </c>
      <c r="Q36" s="9" t="s">
        <v>180</v>
      </c>
      <c r="R36" s="9" t="s">
        <v>170</v>
      </c>
      <c r="S36" s="9" t="s">
        <v>181</v>
      </c>
      <c r="T36" s="9" t="s">
        <v>184</v>
      </c>
      <c r="U36" s="9" t="s">
        <v>183</v>
      </c>
      <c r="V36" s="9" t="s">
        <v>182</v>
      </c>
    </row>
    <row r="37" spans="1:22" ht="37.5" customHeight="1" x14ac:dyDescent="0.25">
      <c r="A37" s="18" t="s">
        <v>55</v>
      </c>
      <c r="B37" s="19" t="s">
        <v>56</v>
      </c>
      <c r="C37" s="22">
        <f>SUM(C38:C41)</f>
        <v>99.37</v>
      </c>
      <c r="D37" s="22">
        <f>SUM(D38:D41)</f>
        <v>0</v>
      </c>
      <c r="E37" s="23">
        <f>SUM(E38:E41)</f>
        <v>99.37</v>
      </c>
      <c r="G37" s="12"/>
      <c r="H37" s="13"/>
    </row>
    <row r="38" spans="1:22" ht="37.5" customHeight="1" outlineLevel="1" x14ac:dyDescent="0.2">
      <c r="A38" s="3" t="s">
        <v>57</v>
      </c>
      <c r="B38" s="4" t="s">
        <v>58</v>
      </c>
      <c r="C38" s="24">
        <v>7.39</v>
      </c>
      <c r="D38" s="25"/>
      <c r="E38" s="26">
        <f>SUM(C38:D38)</f>
        <v>7.39</v>
      </c>
      <c r="G38" s="14">
        <f>IF(D38=I38,Q38,IF(D38=J38,R38,IF(D38=K38,S38,IF(D38=M38,T38,IF(D38=N38,U38,IF(D38=O38,V38,0))))))</f>
        <v>0</v>
      </c>
      <c r="H38" s="13"/>
      <c r="I38" s="7"/>
      <c r="J38" s="7"/>
      <c r="K38" s="7"/>
      <c r="L38" s="8"/>
      <c r="M38" s="7"/>
      <c r="N38" s="7"/>
      <c r="O38" s="7"/>
      <c r="Q38" s="9"/>
      <c r="R38" s="9"/>
      <c r="S38" s="9"/>
      <c r="T38" s="9"/>
      <c r="U38" s="9"/>
      <c r="V38" s="9"/>
    </row>
    <row r="39" spans="1:22" ht="37.5" customHeight="1" outlineLevel="1" x14ac:dyDescent="0.2">
      <c r="A39" s="3" t="s">
        <v>59</v>
      </c>
      <c r="B39" s="4" t="s">
        <v>60</v>
      </c>
      <c r="C39" s="24">
        <v>1.77</v>
      </c>
      <c r="D39" s="25"/>
      <c r="E39" s="26">
        <f>SUM(C39:D39)</f>
        <v>1.77</v>
      </c>
      <c r="G39" s="14">
        <f>IF(D39=I39,Q39,IF(D39=J39,R39,IF(D39=K39,S39,IF(D39=M39,T39,IF(D39=N39,U39,IF(D39=O39,V39,0))))))</f>
        <v>0</v>
      </c>
      <c r="H39" s="13"/>
      <c r="I39" s="7">
        <f>C39*0.01</f>
        <v>1.77E-2</v>
      </c>
      <c r="J39" s="7">
        <f>C39*0.02</f>
        <v>3.5400000000000001E-2</v>
      </c>
      <c r="K39" s="7">
        <f>C39*0.03</f>
        <v>5.3100000000000001E-2</v>
      </c>
      <c r="L39" s="8">
        <v>0</v>
      </c>
      <c r="M39" s="7">
        <f>C39*-0.01</f>
        <v>-1.77E-2</v>
      </c>
      <c r="N39" s="7">
        <f>C39*-0.02</f>
        <v>-3.5400000000000001E-2</v>
      </c>
      <c r="O39" s="7">
        <f>C39*-0.03</f>
        <v>-5.3100000000000001E-2</v>
      </c>
      <c r="Q39" s="9" t="s">
        <v>111</v>
      </c>
      <c r="R39" s="9" t="s">
        <v>112</v>
      </c>
      <c r="S39" s="9" t="s">
        <v>113</v>
      </c>
      <c r="T39" s="9" t="s">
        <v>114</v>
      </c>
      <c r="U39" s="9" t="s">
        <v>115</v>
      </c>
      <c r="V39" s="9" t="s">
        <v>116</v>
      </c>
    </row>
    <row r="40" spans="1:22" ht="37.5" customHeight="1" outlineLevel="1" x14ac:dyDescent="0.2">
      <c r="A40" s="3" t="s">
        <v>61</v>
      </c>
      <c r="B40" s="4" t="s">
        <v>62</v>
      </c>
      <c r="C40" s="24">
        <v>87.43</v>
      </c>
      <c r="D40" s="25"/>
      <c r="E40" s="26">
        <f>SUM(C40:D40)</f>
        <v>87.43</v>
      </c>
      <c r="G40" s="14">
        <f>IF(D40=I40,Q40,IF(D40=J40,R40,IF(D40=K40,S40,IF(D40=M40,T40,IF(D40=N40,U40,IF(D40=O40,V40,0))))))</f>
        <v>0</v>
      </c>
      <c r="H40" s="13"/>
      <c r="I40" s="7">
        <f>C40*0.01</f>
        <v>0.87430000000000008</v>
      </c>
      <c r="J40" s="7">
        <f>C40*0.02</f>
        <v>1.7486000000000002</v>
      </c>
      <c r="K40" s="7">
        <f>C40*0.03</f>
        <v>2.6229</v>
      </c>
      <c r="L40" s="8">
        <v>0</v>
      </c>
      <c r="M40" s="7">
        <f>C40*-0.01</f>
        <v>-0.87430000000000008</v>
      </c>
      <c r="N40" s="7">
        <f>C40*-0.02</f>
        <v>-1.7486000000000002</v>
      </c>
      <c r="O40" s="7">
        <f>C40*-0.03</f>
        <v>-2.6229</v>
      </c>
      <c r="Q40" s="9" t="s">
        <v>117</v>
      </c>
      <c r="R40" s="9" t="s">
        <v>118</v>
      </c>
      <c r="S40" s="9" t="s">
        <v>119</v>
      </c>
      <c r="T40" s="9" t="s">
        <v>120</v>
      </c>
      <c r="U40" s="9" t="s">
        <v>121</v>
      </c>
      <c r="V40" s="9" t="s">
        <v>122</v>
      </c>
    </row>
    <row r="41" spans="1:22" ht="37.5" customHeight="1" outlineLevel="1" x14ac:dyDescent="0.2">
      <c r="A41" s="3" t="s">
        <v>63</v>
      </c>
      <c r="B41" s="4" t="s">
        <v>64</v>
      </c>
      <c r="C41" s="24">
        <v>2.78</v>
      </c>
      <c r="D41" s="25"/>
      <c r="E41" s="26">
        <f>SUM(C41:D41)</f>
        <v>2.78</v>
      </c>
      <c r="G41" s="14">
        <f>IF(D41=I41,Q41,IF(D41=J41,R41,IF(D41=K41,S41,IF(D41=M41,T41,IF(D41=N41,U41,IF(D41=O41,V41,0))))))</f>
        <v>0</v>
      </c>
      <c r="H41" s="13"/>
      <c r="I41" s="7">
        <f>C41*0.01</f>
        <v>2.7799999999999998E-2</v>
      </c>
      <c r="J41" s="7">
        <f>C41*0.02</f>
        <v>5.5599999999999997E-2</v>
      </c>
      <c r="K41" s="7">
        <f>C41*0.03</f>
        <v>8.3399999999999988E-2</v>
      </c>
      <c r="L41" s="8">
        <v>0</v>
      </c>
      <c r="M41" s="7">
        <f>C41*-0.01</f>
        <v>-2.7799999999999998E-2</v>
      </c>
      <c r="N41" s="7">
        <f>C41*-0.02</f>
        <v>-5.5599999999999997E-2</v>
      </c>
      <c r="O41" s="7">
        <f>C41*-0.03</f>
        <v>-8.3399999999999988E-2</v>
      </c>
      <c r="Q41" s="9" t="s">
        <v>123</v>
      </c>
      <c r="R41" s="9" t="s">
        <v>124</v>
      </c>
      <c r="S41" s="9" t="s">
        <v>125</v>
      </c>
      <c r="T41" s="9" t="s">
        <v>128</v>
      </c>
      <c r="U41" s="9" t="s">
        <v>126</v>
      </c>
      <c r="V41" s="9" t="s">
        <v>127</v>
      </c>
    </row>
    <row r="42" spans="1:22" ht="37.5" customHeight="1" x14ac:dyDescent="0.25">
      <c r="A42" s="18" t="s">
        <v>65</v>
      </c>
      <c r="B42" s="19" t="s">
        <v>66</v>
      </c>
      <c r="C42" s="22">
        <f>SUM(C43:C45)</f>
        <v>149.55000000000001</v>
      </c>
      <c r="D42" s="22">
        <f>SUM(D43:D45)</f>
        <v>0</v>
      </c>
      <c r="E42" s="22">
        <f>SUM(E43:E45)</f>
        <v>149.55000000000001</v>
      </c>
      <c r="G42" s="12"/>
      <c r="H42" s="13"/>
    </row>
    <row r="43" spans="1:22" ht="37.5" customHeight="1" outlineLevel="1" x14ac:dyDescent="0.2">
      <c r="A43" s="3" t="s">
        <v>226</v>
      </c>
      <c r="B43" s="4" t="s">
        <v>227</v>
      </c>
      <c r="C43" s="24">
        <v>46.78</v>
      </c>
      <c r="D43" s="25"/>
      <c r="E43" s="26">
        <f>SUM(C43:D43)</f>
        <v>46.78</v>
      </c>
      <c r="G43" s="14">
        <f>IF(D43=I43,Q43,IF(D43=J43,R43,IF(D43=K43,S43,IF(D43=M43,T43,IF(D43=N43,U43,IF(D43=O43,V43,0))))))</f>
        <v>0</v>
      </c>
      <c r="H43" s="13"/>
      <c r="I43" s="7">
        <f>C43*0.01</f>
        <v>0.46779999999999999</v>
      </c>
      <c r="J43" s="7">
        <f>C43*0.02</f>
        <v>0.93559999999999999</v>
      </c>
      <c r="K43" s="7">
        <f>C43*0.03</f>
        <v>1.4034</v>
      </c>
      <c r="L43" s="8">
        <v>0</v>
      </c>
      <c r="M43" s="7">
        <f>C43*-0.01</f>
        <v>-0.46779999999999999</v>
      </c>
      <c r="N43" s="7">
        <f>C43*-0.02</f>
        <v>-0.93559999999999999</v>
      </c>
      <c r="O43" s="7">
        <f>C43*-0.03</f>
        <v>-1.4034</v>
      </c>
      <c r="Q43" s="9" t="s">
        <v>167</v>
      </c>
      <c r="R43" s="9" t="s">
        <v>158</v>
      </c>
      <c r="S43" s="9" t="s">
        <v>169</v>
      </c>
      <c r="T43" s="9" t="s">
        <v>159</v>
      </c>
      <c r="U43" s="9" t="s">
        <v>156</v>
      </c>
      <c r="V43" s="9" t="s">
        <v>168</v>
      </c>
    </row>
    <row r="44" spans="1:22" ht="37.5" customHeight="1" outlineLevel="1" x14ac:dyDescent="0.2">
      <c r="A44" s="3" t="s">
        <v>67</v>
      </c>
      <c r="B44" s="4" t="s">
        <v>68</v>
      </c>
      <c r="C44" s="24">
        <v>98.81</v>
      </c>
      <c r="D44" s="25"/>
      <c r="E44" s="26">
        <f>SUM(C44:D44)</f>
        <v>98.81</v>
      </c>
      <c r="G44" s="14"/>
      <c r="H44" s="13"/>
      <c r="I44" s="7">
        <f>C44*0.01</f>
        <v>0.98810000000000009</v>
      </c>
      <c r="J44" s="7">
        <f>C44*0.02</f>
        <v>1.9762000000000002</v>
      </c>
      <c r="K44" s="7">
        <f>C44*0.03</f>
        <v>2.9643000000000002</v>
      </c>
      <c r="L44" s="8">
        <v>0</v>
      </c>
      <c r="M44" s="7">
        <f>C44*-0.01</f>
        <v>-0.98810000000000009</v>
      </c>
      <c r="N44" s="7">
        <f>C44*-0.02</f>
        <v>-1.9762000000000002</v>
      </c>
      <c r="O44" s="7">
        <f>C44*-0.03</f>
        <v>-2.9643000000000002</v>
      </c>
      <c r="Q44" s="9" t="s">
        <v>167</v>
      </c>
      <c r="R44" s="9" t="s">
        <v>158</v>
      </c>
      <c r="S44" s="9" t="s">
        <v>169</v>
      </c>
      <c r="T44" s="9" t="s">
        <v>159</v>
      </c>
      <c r="U44" s="9" t="s">
        <v>156</v>
      </c>
      <c r="V44" s="9" t="s">
        <v>168</v>
      </c>
    </row>
    <row r="45" spans="1:22" ht="37.5" customHeight="1" outlineLevel="1" x14ac:dyDescent="0.2">
      <c r="A45" s="3" t="s">
        <v>222</v>
      </c>
      <c r="B45" s="4" t="s">
        <v>223</v>
      </c>
      <c r="C45" s="24">
        <v>3.96</v>
      </c>
      <c r="D45" s="25"/>
      <c r="E45" s="26">
        <f>SUM(C45:D45)</f>
        <v>3.96</v>
      </c>
      <c r="G45" s="14"/>
      <c r="H45" s="13"/>
      <c r="I45" s="7"/>
      <c r="J45" s="7"/>
      <c r="K45" s="7"/>
      <c r="L45" s="8"/>
      <c r="M45" s="7"/>
      <c r="N45" s="7"/>
      <c r="O45" s="7"/>
      <c r="Q45" s="9"/>
      <c r="R45" s="9"/>
      <c r="S45" s="9"/>
      <c r="T45" s="9"/>
      <c r="U45" s="9"/>
      <c r="V45" s="9"/>
    </row>
    <row r="46" spans="1:22" ht="37.5" customHeight="1" x14ac:dyDescent="0.25">
      <c r="A46" s="18" t="s">
        <v>69</v>
      </c>
      <c r="B46" s="19" t="s">
        <v>70</v>
      </c>
      <c r="C46" s="22">
        <f>SUM(C47:C48)</f>
        <v>7.8800000000000008</v>
      </c>
      <c r="D46" s="22">
        <f>SUM(D47:D48)</f>
        <v>0</v>
      </c>
      <c r="E46" s="23">
        <f>SUM(E47:E48)</f>
        <v>7.8800000000000008</v>
      </c>
      <c r="G46" s="12"/>
      <c r="H46" s="13"/>
      <c r="T46" s="9"/>
      <c r="U46" s="9"/>
      <c r="V46" s="9"/>
    </row>
    <row r="47" spans="1:22" ht="37.5" customHeight="1" outlineLevel="1" x14ac:dyDescent="0.2">
      <c r="A47" s="3" t="s">
        <v>71</v>
      </c>
      <c r="B47" s="4" t="s">
        <v>72</v>
      </c>
      <c r="C47" s="24">
        <v>2.85</v>
      </c>
      <c r="D47" s="25"/>
      <c r="E47" s="26">
        <f>SUM(C47:D47)</f>
        <v>2.85</v>
      </c>
      <c r="G47" s="14">
        <f>IF(D47=I47,Q47,IF(D47=J47,R47,IF(D47=K47,S47,IF(D47=M47,T47,IF(D47=N47,U47,IF(D47=O47,V47,0))))))</f>
        <v>0</v>
      </c>
      <c r="H47" s="13"/>
      <c r="I47" s="7">
        <f>C47*0.01</f>
        <v>2.8500000000000001E-2</v>
      </c>
      <c r="J47" s="7">
        <f>C47*0.02</f>
        <v>5.7000000000000002E-2</v>
      </c>
      <c r="K47" s="7">
        <f>C47*0.03</f>
        <v>8.5499999999999993E-2</v>
      </c>
      <c r="L47" s="8">
        <v>0</v>
      </c>
      <c r="M47" s="7">
        <f>C47*-0.01</f>
        <v>-2.8500000000000001E-2</v>
      </c>
      <c r="N47" s="7">
        <f>C47*-0.02</f>
        <v>-5.7000000000000002E-2</v>
      </c>
      <c r="O47" s="7">
        <f>C47*-0.03</f>
        <v>-8.5499999999999993E-2</v>
      </c>
      <c r="Q47" s="9" t="s">
        <v>166</v>
      </c>
      <c r="R47" s="9" t="s">
        <v>170</v>
      </c>
      <c r="S47" s="9" t="s">
        <v>171</v>
      </c>
      <c r="T47" s="9" t="s">
        <v>173</v>
      </c>
      <c r="U47" s="9" t="s">
        <v>174</v>
      </c>
      <c r="V47" s="9" t="s">
        <v>172</v>
      </c>
    </row>
    <row r="48" spans="1:22" ht="37.5" customHeight="1" outlineLevel="1" x14ac:dyDescent="0.2">
      <c r="A48" s="3" t="s">
        <v>73</v>
      </c>
      <c r="B48" s="4" t="s">
        <v>74</v>
      </c>
      <c r="C48" s="24">
        <v>5.03</v>
      </c>
      <c r="D48" s="25"/>
      <c r="E48" s="26">
        <f>SUM(C48:D48)</f>
        <v>5.03</v>
      </c>
      <c r="G48" s="14">
        <f>IF(D48=I48,Q48,IF(D48=J48,R48,IF(D48=K48,S48,IF(D48=M48,T48,IF(D48=N48,U48,IF(D48=O48,V48,0))))))</f>
        <v>0</v>
      </c>
      <c r="H48" s="13"/>
      <c r="I48" s="7">
        <f>C48*0.01</f>
        <v>5.0300000000000004E-2</v>
      </c>
      <c r="J48" s="7">
        <f>C48*0.02</f>
        <v>0.10060000000000001</v>
      </c>
      <c r="K48" s="7">
        <f>C48*0.03</f>
        <v>0.15090000000000001</v>
      </c>
      <c r="L48" s="8">
        <v>0</v>
      </c>
      <c r="M48" s="7">
        <f>C48*-0.01</f>
        <v>-5.0300000000000004E-2</v>
      </c>
      <c r="N48" s="7">
        <f>C48*-0.02</f>
        <v>-0.10060000000000001</v>
      </c>
      <c r="O48" s="7">
        <f>C48*-0.03</f>
        <v>-0.15090000000000001</v>
      </c>
      <c r="Q48" s="9" t="s">
        <v>163</v>
      </c>
      <c r="R48" s="9" t="s">
        <v>164</v>
      </c>
      <c r="S48" s="9" t="s">
        <v>165</v>
      </c>
      <c r="T48" s="9" t="s">
        <v>160</v>
      </c>
      <c r="U48" s="9" t="s">
        <v>162</v>
      </c>
      <c r="V48" s="9" t="s">
        <v>161</v>
      </c>
    </row>
    <row r="49" spans="1:15" ht="37.5" customHeight="1" x14ac:dyDescent="0.25">
      <c r="A49" s="18" t="s">
        <v>75</v>
      </c>
      <c r="B49" s="19" t="s">
        <v>76</v>
      </c>
      <c r="C49" s="22">
        <f>SUM(C50)</f>
        <v>0</v>
      </c>
      <c r="D49" s="22">
        <f>SUM(D50)</f>
        <v>0</v>
      </c>
      <c r="E49" s="23">
        <f>SUM(E50)</f>
        <v>0</v>
      </c>
      <c r="G49" s="12"/>
      <c r="H49" s="13"/>
    </row>
    <row r="50" spans="1:15" ht="37.5" customHeight="1" outlineLevel="1" x14ac:dyDescent="0.2">
      <c r="A50" s="3" t="s">
        <v>77</v>
      </c>
      <c r="B50" s="4" t="s">
        <v>78</v>
      </c>
      <c r="C50" s="24"/>
      <c r="D50" s="25"/>
      <c r="E50" s="26">
        <f>SUM(C50:D50)</f>
        <v>0</v>
      </c>
      <c r="G50" s="14">
        <f>IF(D50=I50,Q50,IF(D50=J50,R50,IF(D50=K50,S50,IF(D50=M50,T50,IF(D50=N50,U50,IF(D50=O50,V50,0))))))</f>
        <v>0</v>
      </c>
      <c r="H50" s="13"/>
      <c r="I50" s="7"/>
      <c r="J50" s="7"/>
      <c r="K50" s="7"/>
      <c r="L50" s="8"/>
      <c r="M50" s="7"/>
      <c r="N50" s="7"/>
      <c r="O50" s="7"/>
    </row>
    <row r="51" spans="1:15" ht="15.75" x14ac:dyDescent="0.25">
      <c r="A51" s="20"/>
      <c r="B51" s="21" t="s">
        <v>1</v>
      </c>
      <c r="C51" s="27">
        <f>C7+C12+C14+C16+C22+C27+C34+C37+C42+C46+C49</f>
        <v>3689.38</v>
      </c>
      <c r="D51" s="27">
        <f>D7+D12+D14+D16+D22+D27+D34+D37+D42+D46+D49</f>
        <v>0</v>
      </c>
      <c r="E51" s="27">
        <f>E7+E12+E14+E16+E22+E27+E34+E37+E42+E46+E49</f>
        <v>3689.38</v>
      </c>
      <c r="G51" s="6"/>
      <c r="H51" s="11"/>
    </row>
  </sheetData>
  <sheetProtection algorithmName="SHA-512" hashValue="igSbs0HMdsXEpX+Ez+vcdyOvOT8wbmXQm/LYGoJS/LXPQpRr038xt5zvx30AyzyF0mqlx4ucM9/a/LO/8lkbsw==" saltValue="cE/ORtn7Q7wBZns7vQMsWg==" spinCount="100000" sheet="1" objects="1" scenarios="1"/>
  <dataValidations count="30">
    <dataValidation type="list" allowBlank="1" showInputMessage="1" showErrorMessage="1" sqref="D50" xr:uid="{00000000-0002-0000-0000-000000000000}">
      <formula1>$I$50:$O$50</formula1>
    </dataValidation>
    <dataValidation type="list" allowBlank="1" showInputMessage="1" showErrorMessage="1" sqref="D48" xr:uid="{00000000-0002-0000-0000-000001000000}">
      <formula1>$I$48:$O$48</formula1>
    </dataValidation>
    <dataValidation type="list" allowBlank="1" showInputMessage="1" showErrorMessage="1" sqref="D47" xr:uid="{00000000-0002-0000-0000-000002000000}">
      <formula1>$I$47:$O$47</formula1>
    </dataValidation>
    <dataValidation type="list" allowBlank="1" showInputMessage="1" showErrorMessage="1" sqref="D43:D45" xr:uid="{00000000-0002-0000-0000-000003000000}">
      <formula1>$I$43:$O$43</formula1>
    </dataValidation>
    <dataValidation type="list" allowBlank="1" showInputMessage="1" showErrorMessage="1" sqref="D41" xr:uid="{00000000-0002-0000-0000-000004000000}">
      <formula1>$I$41:$O$41</formula1>
    </dataValidation>
    <dataValidation type="list" allowBlank="1" showInputMessage="1" showErrorMessage="1" sqref="D40" xr:uid="{00000000-0002-0000-0000-000005000000}">
      <formula1>$I$40:$O$40</formula1>
    </dataValidation>
    <dataValidation type="list" allowBlank="1" showInputMessage="1" showErrorMessage="1" sqref="D39" xr:uid="{00000000-0002-0000-0000-000006000000}">
      <formula1>$I$39:$O$39</formula1>
    </dataValidation>
    <dataValidation type="list" allowBlank="1" showInputMessage="1" showErrorMessage="1" sqref="D38" xr:uid="{00000000-0002-0000-0000-000007000000}">
      <formula1>$I$38:$O$38</formula1>
    </dataValidation>
    <dataValidation type="list" allowBlank="1" showInputMessage="1" showErrorMessage="1" sqref="D36" xr:uid="{00000000-0002-0000-0000-000008000000}">
      <formula1>$I$36:$O$36</formula1>
    </dataValidation>
    <dataValidation type="list" allowBlank="1" showInputMessage="1" showErrorMessage="1" sqref="D35" xr:uid="{00000000-0002-0000-0000-000009000000}">
      <formula1>$I$35:$O$35</formula1>
    </dataValidation>
    <dataValidation type="list" allowBlank="1" showInputMessage="1" showErrorMessage="1" sqref="D33" xr:uid="{00000000-0002-0000-0000-00000A000000}">
      <formula1>$I$33:$O$33</formula1>
    </dataValidation>
    <dataValidation type="list" allowBlank="1" showInputMessage="1" showErrorMessage="1" sqref="D32" xr:uid="{00000000-0002-0000-0000-00000B000000}">
      <formula1>$I$32:$O$32</formula1>
    </dataValidation>
    <dataValidation type="list" allowBlank="1" showInputMessage="1" showErrorMessage="1" sqref="D31" xr:uid="{00000000-0002-0000-0000-00000C000000}">
      <formula1>$I$31:$O$31</formula1>
    </dataValidation>
    <dataValidation type="list" allowBlank="1" showInputMessage="1" showErrorMessage="1" sqref="D30" xr:uid="{00000000-0002-0000-0000-00000D000000}">
      <formula1>$I$30:$O$30</formula1>
    </dataValidation>
    <dataValidation type="list" allowBlank="1" showInputMessage="1" showErrorMessage="1" sqref="D29" xr:uid="{00000000-0002-0000-0000-00000E000000}">
      <formula1>$I$29:$O$29</formula1>
    </dataValidation>
    <dataValidation type="list" allowBlank="1" showInputMessage="1" showErrorMessage="1" sqref="D28" xr:uid="{00000000-0002-0000-0000-00000F000000}">
      <formula1>$I$28:$O$28</formula1>
    </dataValidation>
    <dataValidation type="list" allowBlank="1" showInputMessage="1" showErrorMessage="1" sqref="D26" xr:uid="{00000000-0002-0000-0000-000011000000}">
      <formula1>$I$26:$O$26</formula1>
    </dataValidation>
    <dataValidation type="list" allowBlank="1" showInputMessage="1" showErrorMessage="1" sqref="D25" xr:uid="{00000000-0002-0000-0000-000012000000}">
      <formula1>$I$25:$O$25</formula1>
    </dataValidation>
    <dataValidation type="list" allowBlank="1" showInputMessage="1" showErrorMessage="1" sqref="D24" xr:uid="{00000000-0002-0000-0000-000013000000}">
      <formula1>$I$24:$O$24</formula1>
    </dataValidation>
    <dataValidation type="list" allowBlank="1" showInputMessage="1" showErrorMessage="1" sqref="D23" xr:uid="{00000000-0002-0000-0000-000014000000}">
      <formula1>$I$23:$O$23</formula1>
    </dataValidation>
    <dataValidation type="list" allowBlank="1" showInputMessage="1" showErrorMessage="1" sqref="D21" xr:uid="{00000000-0002-0000-0000-000015000000}">
      <formula1>$I$21:$O$21</formula1>
    </dataValidation>
    <dataValidation type="list" allowBlank="1" showInputMessage="1" showErrorMessage="1" sqref="D20" xr:uid="{00000000-0002-0000-0000-000016000000}">
      <formula1>$I$20:$O$20</formula1>
    </dataValidation>
    <dataValidation type="list" allowBlank="1" showInputMessage="1" showErrorMessage="1" sqref="D19" xr:uid="{00000000-0002-0000-0000-000017000000}">
      <formula1>$I$19:$O$19</formula1>
    </dataValidation>
    <dataValidation type="list" allowBlank="1" showInputMessage="1" showErrorMessage="1" sqref="D18" xr:uid="{00000000-0002-0000-0000-000018000000}">
      <formula1>$I$18:$O$18</formula1>
    </dataValidation>
    <dataValidation type="list" allowBlank="1" showInputMessage="1" showErrorMessage="1" sqref="D17" xr:uid="{00000000-0002-0000-0000-000019000000}">
      <formula1>$I$17:$O$17</formula1>
    </dataValidation>
    <dataValidation type="list" allowBlank="1" showInputMessage="1" showErrorMessage="1" sqref="D15" xr:uid="{00000000-0002-0000-0000-00001A000000}">
      <formula1>$I$15:$O$15</formula1>
    </dataValidation>
    <dataValidation type="list" allowBlank="1" showInputMessage="1" showErrorMessage="1" sqref="D11" xr:uid="{00000000-0002-0000-0000-00001B000000}">
      <formula1>$I$11:$O$11</formula1>
    </dataValidation>
    <dataValidation type="list" allowBlank="1" showInputMessage="1" showErrorMessage="1" sqref="D10" xr:uid="{00000000-0002-0000-0000-00001C000000}">
      <formula1>$I$10:$O$10</formula1>
    </dataValidation>
    <dataValidation type="list" allowBlank="1" showInputMessage="1" showErrorMessage="1" sqref="D8" xr:uid="{00000000-0002-0000-0000-00001D000000}">
      <formula1>$I$8:$O$8</formula1>
    </dataValidation>
    <dataValidation type="list" allowBlank="1" showInputMessage="1" showErrorMessage="1" sqref="D9" xr:uid="{00000000-0002-0000-0000-00001E000000}">
      <formula1>#REF!</formula1>
    </dataValidation>
  </dataValidations>
  <pageMargins left="1.17" right="0.39" top="0.78" bottom="0.78" header="0" footer="0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rep:2.53.0.207</dc:description>
  <cp:lastModifiedBy>Пользователь Windows</cp:lastModifiedBy>
  <cp:lastPrinted>2021-04-02T12:13:58Z</cp:lastPrinted>
  <dcterms:created xsi:type="dcterms:W3CDTF">2021-03-29T13:26:04Z</dcterms:created>
  <dcterms:modified xsi:type="dcterms:W3CDTF">2025-12-05T06:23:08Z</dcterms:modified>
</cp:coreProperties>
</file>