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11" yWindow="30" windowWidth="13995" windowHeight="9840" tabRatio="944" activeTab="0"/>
  </bookViews>
  <sheets>
    <sheet name="КБ" sheetId="1" r:id="rId1"/>
  </sheets>
  <definedNames>
    <definedName name="_xlnm._FilterDatabase" localSheetId="0" hidden="1">'КБ'!$A$5:$E$120</definedName>
    <definedName name="_xlnm.Print_Titles" localSheetId="0">'КБ'!$4:$4</definedName>
    <definedName name="_xlnm.Print_Area" localSheetId="0">'КБ'!$A$1:$E$123</definedName>
  </definedNames>
  <calcPr fullCalcOnLoad="1" fullPrecision="0"/>
</workbook>
</file>

<file path=xl/sharedStrings.xml><?xml version="1.0" encoding="utf-8"?>
<sst xmlns="http://schemas.openxmlformats.org/spreadsheetml/2006/main" count="234" uniqueCount="233">
  <si>
    <t>3</t>
  </si>
  <si>
    <t xml:space="preserve">                                                                                                                           ПРОФИЦИТ БЮДЖЕТА (со знаком "плюс")                                   ДЕФИЦИТ БЮДЖЕТА (со знаком "минус")</t>
  </si>
  <si>
    <t>7900</t>
  </si>
  <si>
    <t>РАСХОДЫ БЮДЖЕТА - ВСЕГО</t>
  </si>
  <si>
    <t>9600</t>
  </si>
  <si>
    <t>Обслуживание государственного внутреннего и муниципального долга</t>
  </si>
  <si>
    <t>1301</t>
  </si>
  <si>
    <t>ОБСЛУЖИВАНИЕ ГОСУДАРСТВЕННОГО И МУНИЦИПАЛЬНОГО ДОЛГА</t>
  </si>
  <si>
    <t>1300</t>
  </si>
  <si>
    <t>Другие вопросы в области средств массовой информации</t>
  </si>
  <si>
    <t>1204</t>
  </si>
  <si>
    <t>Периодическая печать и издательства</t>
  </si>
  <si>
    <t>1202</t>
  </si>
  <si>
    <t>СРЕДСТВА МАССОВОЙ ИНФОРМАЦИИ</t>
  </si>
  <si>
    <t>1200</t>
  </si>
  <si>
    <t>Массовый спорт</t>
  </si>
  <si>
    <t>1102</t>
  </si>
  <si>
    <t>ФИЗИЧЕСКАЯ КУЛЬТУРА И СПОРТ</t>
  </si>
  <si>
    <t>1100</t>
  </si>
  <si>
    <t>Другие вопросы в области социальной политики</t>
  </si>
  <si>
    <t>1006</t>
  </si>
  <si>
    <t>Охрана семьи и детства</t>
  </si>
  <si>
    <t>1004</t>
  </si>
  <si>
    <t>Социальное обеспечение населения</t>
  </si>
  <si>
    <t>1003</t>
  </si>
  <si>
    <t>СОЦИАЛЬНАЯ ПОЛИТИКА</t>
  </si>
  <si>
    <t>1000</t>
  </si>
  <si>
    <t>Другие  вопросы в области культуры, кинематографии</t>
  </si>
  <si>
    <t>0804</t>
  </si>
  <si>
    <t xml:space="preserve">Культура </t>
  </si>
  <si>
    <t>0801</t>
  </si>
  <si>
    <t>Культура, кинематография</t>
  </si>
  <si>
    <t>0800</t>
  </si>
  <si>
    <t>Другие вопросы в области образования</t>
  </si>
  <si>
    <t>0709</t>
  </si>
  <si>
    <t>Молодежная политика и оздоровление  детей</t>
  </si>
  <si>
    <t>0707</t>
  </si>
  <si>
    <t>Профессиональная подготовка, переподготовка  и повышение квалификации</t>
  </si>
  <si>
    <t>0705</t>
  </si>
  <si>
    <t>Общее образование</t>
  </si>
  <si>
    <t>0702</t>
  </si>
  <si>
    <t>Дошкольное образование</t>
  </si>
  <si>
    <t>0701</t>
  </si>
  <si>
    <t>ОБРАЗОВАНИЕ</t>
  </si>
  <si>
    <t>0700</t>
  </si>
  <si>
    <t>Охрана объектов растительного и животного мира и среды их обитания</t>
  </si>
  <si>
    <t>0603</t>
  </si>
  <si>
    <t>Охрана окружающей среды</t>
  </si>
  <si>
    <t>0600</t>
  </si>
  <si>
    <t>Другие вопросы в области национальной экономики</t>
  </si>
  <si>
    <t>0505</t>
  </si>
  <si>
    <t>Благоустройство</t>
  </si>
  <si>
    <t>0503</t>
  </si>
  <si>
    <t>Коммунальное хозяйство</t>
  </si>
  <si>
    <t>0502</t>
  </si>
  <si>
    <t>Жилищное хозяйство</t>
  </si>
  <si>
    <t>0501</t>
  </si>
  <si>
    <t>Жилищно-коммунальное хозяйство</t>
  </si>
  <si>
    <t>0500</t>
  </si>
  <si>
    <t>0412</t>
  </si>
  <si>
    <t>Дорожное хозяйство (дорожные фонды)</t>
  </si>
  <si>
    <t>0409</t>
  </si>
  <si>
    <t>Сельское хозяйство и рыболовство</t>
  </si>
  <si>
    <t>0405</t>
  </si>
  <si>
    <t>Топливно-энергетический комплекс</t>
  </si>
  <si>
    <t>0402</t>
  </si>
  <si>
    <t>Общеэкономические вопросы</t>
  </si>
  <si>
    <t>0401</t>
  </si>
  <si>
    <t>Национальная экономика</t>
  </si>
  <si>
    <t>0400</t>
  </si>
  <si>
    <t>Обеспечение пожарной безопасности</t>
  </si>
  <si>
    <t>0310</t>
  </si>
  <si>
    <t>Защита населения и территории от  чрезвычайных ситуаций природного и техногенного характера, гражданская оборона</t>
  </si>
  <si>
    <t>0309</t>
  </si>
  <si>
    <t>Органы внутренних дел</t>
  </si>
  <si>
    <t>0302</t>
  </si>
  <si>
    <t>Национальная безопасность и правоохранительная деятельность</t>
  </si>
  <si>
    <t>0300</t>
  </si>
  <si>
    <t>Мобилизационная и вневойсковая подготовка</t>
  </si>
  <si>
    <t>0203</t>
  </si>
  <si>
    <t>НАЦИОНАЛЬНАЯ ОБОРОНА</t>
  </si>
  <si>
    <t>0200</t>
  </si>
  <si>
    <t>Другие общегосударственные вопросы</t>
  </si>
  <si>
    <t>0113</t>
  </si>
  <si>
    <t>Резервные фонды</t>
  </si>
  <si>
    <t>0111</t>
  </si>
  <si>
    <t>Обеспечение проведения выборов и референдумов</t>
  </si>
  <si>
    <t>0107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</si>
  <si>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</si>
  <si>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</si>
  <si>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Судебная система</t>
  </si>
  <si>
    <t>0105</t>
  </si>
  <si>
    <t>Функционирование Правительства РФ , высших  исполнительных олрганов государственной власти субъектов РФ, местных администраций</t>
  </si>
  <si>
    <t>0104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</si>
  <si>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</si>
  <si>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</si>
  <si>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высшего должностного лица субъекта РФ и муниципального образования</t>
  </si>
  <si>
    <t>0102</t>
  </si>
  <si>
    <t>Общегосударственные вопросы</t>
  </si>
  <si>
    <t>0100</t>
  </si>
  <si>
    <t>РАЗДЕЛ 2. Р А С Х О Д Ы</t>
  </si>
  <si>
    <t>ДОХОДЫ БЮДЖЕТА - ВСЕГО</t>
  </si>
  <si>
    <t>000 8 50 0000 00 0000 000</t>
  </si>
  <si>
    <t>Возврат остатков субсидий и субвенций прошлых лет</t>
  </si>
  <si>
    <t>000 2 19 00000 00 0000 000</t>
  </si>
  <si>
    <t>ПРОЧИЕ БЕЗВОЗМЕЗДНЫЕ ПОСТУПЛЕНИЯ</t>
  </si>
  <si>
    <t>000 2 07 00000 00 0000 180</t>
  </si>
  <si>
    <t>Иные межбюджетные трансферты</t>
  </si>
  <si>
    <t>000 20204000 00 0000 151</t>
  </si>
  <si>
    <t>Субвенции бюджетам субъектов РФ и муниципальных образований</t>
  </si>
  <si>
    <t>000 2 02 03000 00 0000 151</t>
  </si>
  <si>
    <t>Субсидии бюджетам субъектов РФ и муниципальных образований (межбюджетные субсидии)</t>
  </si>
  <si>
    <t>000 2 02 02000 00 0000 151</t>
  </si>
  <si>
    <t>Дотации бюджетам субъектов РФ и муниципальных образований</t>
  </si>
  <si>
    <t>000 2 02 01000 00 0000 151</t>
  </si>
  <si>
    <t>Безвозмездные поступления от других бюджетов бюджетной системы Российской Федерации</t>
  </si>
  <si>
    <t>000 2 02 00000 00 0000 000</t>
  </si>
  <si>
    <t>БЕЗВОЗМЕЗДНЫЕ ПОСТУПЛЕНИЯ</t>
  </si>
  <si>
    <t>000 2 00 00000 00 0000 000</t>
  </si>
  <si>
    <t>Прочие неналоговые доходы</t>
  </si>
  <si>
    <t>000 1 17 05000 00 0000 180</t>
  </si>
  <si>
    <t>Невыясненные поступления</t>
  </si>
  <si>
    <t>000 1 17 01000 00 0000 180</t>
  </si>
  <si>
    <t xml:space="preserve">ПРОЧИЕ НЕНАЛОГОВЫЕ ДОХОДЫ </t>
  </si>
  <si>
    <t>000 1 17 00000 00 0000 000</t>
  </si>
  <si>
    <t>Прочие поступления от денежных взысканий(штрафов)и иных сумм в возмещении ущерба, зачисляемые в бюджеты муниципальных районов</t>
  </si>
  <si>
    <t>000 1 16 90 000 00 0000 140</t>
  </si>
  <si>
    <t xml:space="preserve">Денежные взыскания (штрафы) за нарушение законодательства Российской Федерации об административных правонарушениях, предусмотренные ст.20.25 Кодекса Российской Федерации об административных правонарушениях </t>
  </si>
  <si>
    <t>000 1 16 43000 01 0000 140</t>
  </si>
  <si>
    <t>000 1 16 30000 01 0000 140</t>
  </si>
  <si>
    <t>000 1 16 25000 01 0000 140</t>
  </si>
  <si>
    <t>000 1 16 03010 00 0000 140</t>
  </si>
  <si>
    <t>ШТРАФЫ, САНКЦИИ, ВОЗМЕЩЕНИЕ УЩЕРБА</t>
  </si>
  <si>
    <t>000 1 16 00000 00 0000 000</t>
  </si>
  <si>
    <t>Доходы от продажи земельных участков,находящихся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</si>
  <si>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</si>
  <si>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</si>
  <si>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</si>
  <si>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продажи материальных и нематериальных активов</t>
  </si>
  <si>
    <t>000 1 14 00000 00 0000 000</t>
  </si>
  <si>
    <t>Доходы от оказания платных услуг  и компенсации затрат государства</t>
  </si>
  <si>
    <t xml:space="preserve">000 1 13 00000 00 0000 000 </t>
  </si>
  <si>
    <t>Платежи при пользовании природными ресурсами</t>
  </si>
  <si>
    <t>000 1 12 00000 00 0000 000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</si>
  <si>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</si>
  <si>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000 1 11 09000  00 0000 120</t>
  </si>
  <si>
    <t>Платежи от государственных и муниципальных унитарных предприятий</t>
  </si>
  <si>
    <t>000 1 11 07000 00 0000 120</t>
  </si>
  <si>
    <t>Доходы,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</si>
  <si>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000 111 05030 00 0000 120</t>
  </si>
  <si>
    <t>Доходы,получаемые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участков(за исключением земельных участков бюджетных и автономных учреждений)</t>
  </si>
  <si>
    <t>000 111 05020 00 0000 120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</si>
  <si>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</si>
  <si>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</si>
  <si>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000 1 11 01050 05 0000 120</t>
  </si>
  <si>
    <t>000 1 11 00000 00 0000 000</t>
  </si>
  <si>
    <t>НЕНАЛОГОВЫЕ  ДОХОДЫ</t>
  </si>
  <si>
    <t>Задолженность и перерасчеты по отмененным налогам, сборам и иным обязательным платежам</t>
  </si>
  <si>
    <t xml:space="preserve">000 1 09 00000 00 0000 000 </t>
  </si>
  <si>
    <t xml:space="preserve">Государственная пошлина за государственную регистрацию, а также за совершение прочих юридически значимых действий </t>
  </si>
  <si>
    <t>000 1 08 07000 01 0000 110</t>
  </si>
  <si>
    <t>000 1 08 04000 01 0000 110</t>
  </si>
  <si>
    <t xml:space="preserve"> Государственная пошлина по делам, рассматриваемым в судах общей юрисдикции, мировыми судьями</t>
  </si>
  <si>
    <t>000 1 08 03000 01 0000 110</t>
  </si>
  <si>
    <t>ГОСУДАРСТВЕННАЯ ПОШЛИНА</t>
  </si>
  <si>
    <t>000 1 08 00000 00 0000 000</t>
  </si>
  <si>
    <t>Земельный налог</t>
  </si>
  <si>
    <t xml:space="preserve">000 1 06 06000 00 0000 110 </t>
  </si>
  <si>
    <t>Налог на имущество физических лиц</t>
  </si>
  <si>
    <t xml:space="preserve">000 1 06 01000 10 0000 110 </t>
  </si>
  <si>
    <t>НАЛОГИ НА ИМУЩЕСТВО</t>
  </si>
  <si>
    <t xml:space="preserve">000 1 06 00000 00 0000 000 </t>
  </si>
  <si>
    <t>Единый сельскохозяйственный налог</t>
  </si>
  <si>
    <t>Единый налог на вмененный доход для отдельных видов деятельности</t>
  </si>
  <si>
    <t>НАЛОГИ НА СОВОКУПНЫЙ ДОХОД</t>
  </si>
  <si>
    <t>000 1 05 00000 00 0000 000</t>
  </si>
  <si>
    <t>Налог на доходы физических лиц</t>
  </si>
  <si>
    <t xml:space="preserve">000 1 01 02000 01 0000 110 </t>
  </si>
  <si>
    <t>НАЛОГИ НА ПРИБЫЛЬ, ДОХОДЫ</t>
  </si>
  <si>
    <t>000 1 01 00000 00 0000 000</t>
  </si>
  <si>
    <t>НАЛОГОВЫЕ  ДОХОДЫ</t>
  </si>
  <si>
    <t>НАЛОГОВЫЕ И НЕНАЛОГОВЫЕ ДОХОДЫ</t>
  </si>
  <si>
    <t>000  1  00 0000 0000 000</t>
  </si>
  <si>
    <t>РАЗДЕЛ 1. Д О Х О Д Ы</t>
  </si>
  <si>
    <t>% исполнения к  год. назначениям</t>
  </si>
  <si>
    <t>Факт</t>
  </si>
  <si>
    <t>Наименование показателя</t>
  </si>
  <si>
    <t>Код по бюджетной классификации</t>
  </si>
  <si>
    <t>Назначено на год</t>
  </si>
  <si>
    <t>ИСПОЛНЕНИЕ КОНСОЛИДИРОВАННОГО БЮДЖЕТА БОГОРОДСКОГО РАЙОНА</t>
  </si>
  <si>
    <t>Государственная пошлина за совершение ноториальных действий ( за исключением действий совершаемых консульскими учреждениями Россиской Федерации)</t>
  </si>
  <si>
    <t>000 2 18 00000 00 0000 000</t>
  </si>
  <si>
    <t>ДОХОДЫ ОТ ИСПОЛЬЗОВАНИЯ  ИМУЩЕСТВА, НАХОДЯЩЕГОСЯ В ГОСУДАРСТВЕННОЙ И МУНИЦИПАЛЬНОЙ СОБСТВЕННОСТИ</t>
  </si>
  <si>
    <t>000 111 05010 00 0000 120</t>
  </si>
  <si>
    <t>000 111 03050 05 0000 120</t>
  </si>
  <si>
    <t>Проценты,полученные от предоставления бюджетных кредитов внутри страны за счет средств бюджетов муниципальных районов</t>
  </si>
  <si>
    <t>000 1 05 02000 02 0000 110</t>
  </si>
  <si>
    <t>000 1 05 03000 01 0000 110</t>
  </si>
  <si>
    <t>000 1 05 04000 02 0000 110</t>
  </si>
  <si>
    <t>Налог ,взимаемый в связи с примеиением патентной системы налогообложения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</si>
  <si>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субсидий,субвенций и иных межбюджетных трансфертов , имеющих целевое назначение, прошлых лет</t>
  </si>
  <si>
    <t>000 1 16 08000 01 0000 140</t>
  </si>
  <si>
    <t>000 1 16 51000 02 0000 140</t>
  </si>
  <si>
    <t>Денежные взыскания (штрафы) , установленные законами субъектов Российской Федерации за несоблюдение муниципальных правовых актов</t>
  </si>
  <si>
    <t>1001</t>
  </si>
  <si>
    <t>Пенсионное обеспечение</t>
  </si>
  <si>
    <t>Акцизы</t>
  </si>
  <si>
    <t>000 1 03 02000 00 0000 110</t>
  </si>
  <si>
    <t>0410</t>
  </si>
  <si>
    <t>1201</t>
  </si>
  <si>
    <t>Телевидение и радиовещание</t>
  </si>
  <si>
    <t>Связь и информатика</t>
  </si>
  <si>
    <t>0602</t>
  </si>
  <si>
    <t>Сбор, удаление отходов и очистка сточных вод</t>
  </si>
  <si>
    <t>0408</t>
  </si>
  <si>
    <t>Транспорт</t>
  </si>
  <si>
    <t>Денежные взыскания (штрафы)за  правонарушения в области дорожного движения</t>
  </si>
  <si>
    <t>000 1 16 33000 00 0000 140</t>
  </si>
  <si>
    <t>Денежные взыскания (штрафы) за нарушение законодательства Российской Федерации о контрактной системе в сфере закупок товаров,работ,услуг для обеспечения государственных и муниципальных нужд для нужд муниципальных районов</t>
  </si>
  <si>
    <t>Зам.главы администрации - начальник финансового управления</t>
  </si>
  <si>
    <t>Солуянова С.А.</t>
  </si>
  <si>
    <t>000 1 08 06000 01 0000 110</t>
  </si>
  <si>
    <t>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въездом в Российскую Федерацию или выездом из Российской Федерации</t>
  </si>
  <si>
    <t>00 1 16 03030 01 6000 140</t>
  </si>
  <si>
    <t>000 1 16 21000 00 0000 140</t>
  </si>
  <si>
    <t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</si>
  <si>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</si>
  <si>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</si>
  <si>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</si>
  <si>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</si>
  <si>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000 1 16 23000 00 0000</t>
  </si>
  <si>
    <t>Доходы от возмещения ущерба при возникновении</t>
  </si>
  <si>
    <t>на 01.01.2017г.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</si>
</sst>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0.0"/>
    <numFmt numFmtId="166" formatCode="0.0_ ;[Red]\-0.0\ "/>
    <numFmt numFmtId="167" formatCode="0_ ;[Red]\-0\ "/>
    <numFmt numFmtId="168" formatCode="_-* #,##0.0_р_._-;\-* #,##0.0_р_._-;_-* &quot;-&quot;??_р_._-;_-@_-"/>
    <numFmt numFmtId="169" formatCode="_-* #,##0_р_._-;\-* #,##0_р_._-;_-* &quot;-&quot;??_р_._-;_-@_-"/>
    <numFmt numFmtId="170" formatCode="#,##0.0_ ;[Red]\-#,##0.0\ "/>
    <numFmt numFmtId="171" formatCode="#,##0.0_р_.;[Red]\-#,##0.0_р_."/>
    <numFmt numFmtId="172" formatCode="#,##0.0_ ;\-#,##0.0\ "/>
    <numFmt numFmtId="173" formatCode="0.0_ ;\-0.0\ "/>
    <numFmt numFmtId="174" formatCode="_-* #,##0.0_р_._-;\-* #,##0.0_р_._-;_-* &quot;-&quot;?_р_._-;_-@_-"/>
    <numFmt numFmtId="175" formatCode="#,##0.00_ ;\-#,##0.00\ "/>
    <numFmt numFmtId="176" formatCode="0.000"/>
    <numFmt numFmtId="177" formatCode="#,##0_ ;\-#,##0\ "/>
    <numFmt numFmtId="178" formatCode="#,##0.000_ ;\-#,##0.000\ "/>
    <numFmt numFmtId="179" formatCode="_-* #,##0.000_р_._-;\-* #,##0.000_р_._-;_-* &quot;-&quot;??_р_._-;_-@_-"/>
    <numFmt numFmtId="180" formatCode="#,##0.0"/>
    <numFmt numFmtId="181" formatCode="?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[$-FC19]d\ mmmm\ yyyy\ &quot;г.&quot;"/>
    <numFmt numFmtId="187" formatCode="0.0000"/>
  </numFmts>
  <fonts count="49">
    <font>
      <sz val="10"/>
      <name val="Arial Cyr"/>
      <family val="0"/>
    </font>
    <font>
      <i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b/>
      <i/>
      <sz val="12"/>
      <color rgb="FFFF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hair"/>
      <right style="hair"/>
      <top style="hair"/>
      <bottom style="hair"/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 style="medium"/>
      <bottom style="medium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172" fontId="2" fillId="33" borderId="10" xfId="78" applyNumberFormat="1" applyFont="1" applyFill="1" applyBorder="1" applyAlignment="1" applyProtection="1">
      <alignment horizontal="center" vertical="center" wrapText="1"/>
      <protection locked="0"/>
    </xf>
    <xf numFmtId="172" fontId="4" fillId="33" borderId="10" xfId="78" applyNumberFormat="1" applyFont="1" applyFill="1" applyBorder="1" applyAlignment="1" applyProtection="1">
      <alignment horizontal="center" vertical="center" wrapText="1"/>
      <protection locked="0"/>
    </xf>
    <xf numFmtId="172" fontId="4" fillId="34" borderId="10" xfId="78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/>
      <protection/>
    </xf>
    <xf numFmtId="49" fontId="2" fillId="0" borderId="0" xfId="0" applyNumberFormat="1" applyFont="1" applyAlignment="1" applyProtection="1">
      <alignment horizontal="center" wrapText="1"/>
      <protection/>
    </xf>
    <xf numFmtId="49" fontId="1" fillId="0" borderId="0" xfId="0" applyNumberFormat="1" applyFont="1" applyAlignment="1" applyProtection="1">
      <alignment/>
      <protection/>
    </xf>
    <xf numFmtId="49" fontId="2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 vertical="top"/>
      <protection/>
    </xf>
    <xf numFmtId="49" fontId="4" fillId="33" borderId="11" xfId="0" applyNumberFormat="1" applyFont="1" applyFill="1" applyBorder="1" applyAlignment="1" applyProtection="1">
      <alignment horizontal="center" vertical="center" wrapText="1"/>
      <protection/>
    </xf>
    <xf numFmtId="0" fontId="4" fillId="33" borderId="12" xfId="0" applyFont="1" applyFill="1" applyBorder="1" applyAlignment="1" applyProtection="1">
      <alignment horizontal="center" vertical="center" wrapText="1"/>
      <protection/>
    </xf>
    <xf numFmtId="49" fontId="4" fillId="33" borderId="13" xfId="0" applyNumberFormat="1" applyFont="1" applyFill="1" applyBorder="1" applyAlignment="1" applyProtection="1">
      <alignment horizontal="center" vertical="center" wrapText="1"/>
      <protection/>
    </xf>
    <xf numFmtId="49" fontId="4" fillId="33" borderId="14" xfId="0" applyNumberFormat="1" applyFont="1" applyFill="1" applyBorder="1" applyAlignment="1" applyProtection="1">
      <alignment horizontal="center" vertical="center" wrapText="1"/>
      <protection/>
    </xf>
    <xf numFmtId="166" fontId="4" fillId="33" borderId="13" xfId="0" applyNumberFormat="1" applyFont="1" applyFill="1" applyBorder="1" applyAlignment="1" applyProtection="1">
      <alignment horizontal="center" vertical="center" wrapText="1"/>
      <protection/>
    </xf>
    <xf numFmtId="49" fontId="2" fillId="33" borderId="15" xfId="0" applyNumberFormat="1" applyFont="1" applyFill="1" applyBorder="1" applyAlignment="1" applyProtection="1">
      <alignment horizontal="center" vertical="center" wrapText="1"/>
      <protection/>
    </xf>
    <xf numFmtId="0" fontId="2" fillId="33" borderId="13" xfId="0" applyFont="1" applyFill="1" applyBorder="1" applyAlignment="1" applyProtection="1">
      <alignment horizontal="center" vertical="center" wrapText="1"/>
      <protection/>
    </xf>
    <xf numFmtId="49" fontId="2" fillId="33" borderId="16" xfId="0" applyNumberFormat="1" applyFont="1" applyFill="1" applyBorder="1" applyAlignment="1" applyProtection="1">
      <alignment horizontal="center" vertical="center" wrapText="1"/>
      <protection/>
    </xf>
    <xf numFmtId="0" fontId="2" fillId="33" borderId="13" xfId="0" applyFont="1" applyFill="1" applyBorder="1" applyAlignment="1" applyProtection="1">
      <alignment horizontal="center" vertical="top" wrapText="1"/>
      <protection/>
    </xf>
    <xf numFmtId="49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2" fillId="0" borderId="0" xfId="0" applyFont="1" applyFill="1" applyAlignment="1" applyProtection="1">
      <alignment/>
      <protection/>
    </xf>
    <xf numFmtId="49" fontId="2" fillId="33" borderId="17" xfId="0" applyNumberFormat="1" applyFont="1" applyFill="1" applyBorder="1" applyAlignment="1" applyProtection="1">
      <alignment horizontal="center" vertical="center" wrapText="1"/>
      <protection/>
    </xf>
    <xf numFmtId="49" fontId="4" fillId="34" borderId="17" xfId="0" applyNumberFormat="1" applyFont="1" applyFill="1" applyBorder="1" applyAlignment="1" applyProtection="1">
      <alignment horizontal="center" vertical="center" wrapText="1"/>
      <protection/>
    </xf>
    <xf numFmtId="0" fontId="4" fillId="34" borderId="10" xfId="0" applyFont="1" applyFill="1" applyBorder="1" applyAlignment="1" applyProtection="1">
      <alignment vertical="center" wrapText="1"/>
      <protection/>
    </xf>
    <xf numFmtId="0" fontId="2" fillId="33" borderId="10" xfId="0" applyFont="1" applyFill="1" applyBorder="1" applyAlignment="1" applyProtection="1">
      <alignment vertical="center" wrapText="1"/>
      <protection/>
    </xf>
    <xf numFmtId="49" fontId="4" fillId="33" borderId="18" xfId="0" applyNumberFormat="1" applyFont="1" applyFill="1" applyBorder="1" applyAlignment="1" applyProtection="1">
      <alignment horizontal="center" vertical="center" wrapText="1"/>
      <protection/>
    </xf>
    <xf numFmtId="49" fontId="4" fillId="33" borderId="19" xfId="0" applyNumberFormat="1" applyFont="1" applyFill="1" applyBorder="1" applyAlignment="1" applyProtection="1">
      <alignment horizontal="left" vertical="center"/>
      <protection/>
    </xf>
    <xf numFmtId="49" fontId="2" fillId="33" borderId="20" xfId="0" applyNumberFormat="1" applyFont="1" applyFill="1" applyBorder="1" applyAlignment="1" applyProtection="1">
      <alignment horizontal="center" vertical="center" wrapText="1"/>
      <protection/>
    </xf>
    <xf numFmtId="0" fontId="4" fillId="33" borderId="19" xfId="0" applyFont="1" applyFill="1" applyBorder="1" applyAlignment="1" applyProtection="1">
      <alignment horizontal="center" vertical="center" wrapText="1"/>
      <protection/>
    </xf>
    <xf numFmtId="49" fontId="2" fillId="33" borderId="21" xfId="0" applyNumberFormat="1" applyFont="1" applyFill="1" applyBorder="1" applyAlignment="1" applyProtection="1">
      <alignment horizontal="center" vertical="center" wrapText="1"/>
      <protection/>
    </xf>
    <xf numFmtId="0" fontId="2" fillId="33" borderId="22" xfId="0" applyFont="1" applyFill="1" applyBorder="1" applyAlignment="1" applyProtection="1">
      <alignment vertical="center" wrapText="1"/>
      <protection/>
    </xf>
    <xf numFmtId="49" fontId="4" fillId="35" borderId="15" xfId="0" applyNumberFormat="1" applyFont="1" applyFill="1" applyBorder="1" applyAlignment="1" applyProtection="1">
      <alignment horizontal="center" vertical="center" wrapText="1"/>
      <protection/>
    </xf>
    <xf numFmtId="49" fontId="4" fillId="35" borderId="14" xfId="0" applyNumberFormat="1" applyFont="1" applyFill="1" applyBorder="1" applyAlignment="1" applyProtection="1">
      <alignment horizontal="center" vertical="center" wrapText="1"/>
      <protection/>
    </xf>
    <xf numFmtId="49" fontId="4" fillId="33" borderId="15" xfId="0" applyNumberFormat="1" applyFont="1" applyFill="1" applyBorder="1" applyAlignment="1" applyProtection="1">
      <alignment horizontal="center" vertical="center" wrapText="1"/>
      <protection/>
    </xf>
    <xf numFmtId="49" fontId="4" fillId="33" borderId="16" xfId="0" applyNumberFormat="1" applyFont="1" applyFill="1" applyBorder="1" applyAlignment="1" applyProtection="1">
      <alignment horizontal="left" vertical="center" wrapText="1"/>
      <protection/>
    </xf>
    <xf numFmtId="0" fontId="8" fillId="0" borderId="0" xfId="0" applyFont="1" applyAlignment="1" applyProtection="1">
      <alignment/>
      <protection/>
    </xf>
    <xf numFmtId="0" fontId="4" fillId="33" borderId="23" xfId="0" applyFont="1" applyFill="1" applyBorder="1" applyAlignment="1" applyProtection="1">
      <alignment horizontal="center" vertical="center" wrapText="1"/>
      <protection locked="0"/>
    </xf>
    <xf numFmtId="49" fontId="2" fillId="33" borderId="17" xfId="0" applyNumberFormat="1" applyFont="1" applyFill="1" applyBorder="1" applyAlignment="1" applyProtection="1">
      <alignment horizontal="center" vertical="center" wrapText="1"/>
      <protection locked="0"/>
    </xf>
    <xf numFmtId="49" fontId="4" fillId="34" borderId="17" xfId="0" applyNumberFormat="1" applyFont="1" applyFill="1" applyBorder="1" applyAlignment="1" applyProtection="1">
      <alignment horizontal="center" vertical="center" wrapText="1"/>
      <protection locked="0"/>
    </xf>
    <xf numFmtId="0" fontId="2" fillId="33" borderId="10" xfId="0" applyFont="1" applyFill="1" applyBorder="1" applyAlignment="1" applyProtection="1">
      <alignment vertical="center" wrapText="1"/>
      <protection locked="0"/>
    </xf>
    <xf numFmtId="49" fontId="4" fillId="33" borderId="17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10" xfId="0" applyFont="1" applyFill="1" applyBorder="1" applyAlignment="1" applyProtection="1">
      <alignment vertical="center" wrapText="1"/>
      <protection locked="0"/>
    </xf>
    <xf numFmtId="49" fontId="4" fillId="35" borderId="24" xfId="0" applyNumberFormat="1" applyFont="1" applyFill="1" applyBorder="1" applyAlignment="1" applyProtection="1">
      <alignment horizontal="center" vertical="center" wrapText="1"/>
      <protection locked="0"/>
    </xf>
    <xf numFmtId="49" fontId="4" fillId="35" borderId="10" xfId="0" applyNumberFormat="1" applyFont="1" applyFill="1" applyBorder="1" applyAlignment="1" applyProtection="1">
      <alignment horizontal="center" vertical="center"/>
      <protection locked="0"/>
    </xf>
    <xf numFmtId="172" fontId="2" fillId="33" borderId="10" xfId="78" applyNumberFormat="1" applyFont="1" applyFill="1" applyBorder="1" applyAlignment="1" applyProtection="1">
      <alignment horizontal="center" vertical="center" wrapText="1"/>
      <protection/>
    </xf>
    <xf numFmtId="172" fontId="4" fillId="34" borderId="10" xfId="78" applyNumberFormat="1" applyFont="1" applyFill="1" applyBorder="1" applyAlignment="1" applyProtection="1">
      <alignment horizontal="center" vertical="center" wrapText="1"/>
      <protection/>
    </xf>
    <xf numFmtId="172" fontId="2" fillId="33" borderId="25" xfId="78" applyNumberFormat="1" applyFont="1" applyFill="1" applyBorder="1" applyAlignment="1" applyProtection="1">
      <alignment horizontal="center" vertical="center" wrapText="1"/>
      <protection/>
    </xf>
    <xf numFmtId="172" fontId="4" fillId="34" borderId="25" xfId="78" applyNumberFormat="1" applyFont="1" applyFill="1" applyBorder="1" applyAlignment="1" applyProtection="1">
      <alignment horizontal="center" vertical="center" wrapText="1"/>
      <protection/>
    </xf>
    <xf numFmtId="172" fontId="2" fillId="0" borderId="25" xfId="78" applyNumberFormat="1" applyFont="1" applyFill="1" applyBorder="1" applyAlignment="1" applyProtection="1">
      <alignment horizontal="center" vertical="center" wrapText="1"/>
      <protection/>
    </xf>
    <xf numFmtId="172" fontId="2" fillId="0" borderId="10" xfId="78" applyNumberFormat="1" applyFont="1" applyFill="1" applyBorder="1" applyAlignment="1" applyProtection="1">
      <alignment horizontal="center" vertical="center" wrapText="1"/>
      <protection/>
    </xf>
    <xf numFmtId="172" fontId="2" fillId="0" borderId="10" xfId="78" applyNumberFormat="1" applyFont="1" applyBorder="1" applyAlignment="1" applyProtection="1">
      <alignment horizontal="center" vertical="center" wrapText="1"/>
      <protection/>
    </xf>
    <xf numFmtId="172" fontId="2" fillId="33" borderId="26" xfId="78" applyNumberFormat="1" applyFont="1" applyFill="1" applyBorder="1" applyAlignment="1" applyProtection="1">
      <alignment horizontal="center" vertical="center" wrapText="1"/>
      <protection/>
    </xf>
    <xf numFmtId="172" fontId="2" fillId="33" borderId="22" xfId="78" applyNumberFormat="1" applyFont="1" applyFill="1" applyBorder="1" applyAlignment="1" applyProtection="1">
      <alignment horizontal="center" vertical="center" wrapText="1"/>
      <protection/>
    </xf>
    <xf numFmtId="172" fontId="4" fillId="35" borderId="13" xfId="78" applyNumberFormat="1" applyFont="1" applyFill="1" applyBorder="1" applyAlignment="1" applyProtection="1">
      <alignment horizontal="center" vertical="center" wrapText="1"/>
      <protection/>
    </xf>
    <xf numFmtId="172" fontId="3" fillId="33" borderId="14" xfId="78" applyNumberFormat="1" applyFont="1" applyFill="1" applyBorder="1" applyAlignment="1" applyProtection="1">
      <alignment horizontal="center" vertical="center" wrapText="1"/>
      <protection/>
    </xf>
    <xf numFmtId="172" fontId="4" fillId="35" borderId="10" xfId="78" applyNumberFormat="1" applyFont="1" applyFill="1" applyBorder="1" applyAlignment="1" applyProtection="1">
      <alignment horizontal="center" vertical="center" wrapText="1"/>
      <protection locked="0"/>
    </xf>
    <xf numFmtId="49" fontId="4" fillId="36" borderId="17" xfId="0" applyNumberFormat="1" applyFont="1" applyFill="1" applyBorder="1" applyAlignment="1" applyProtection="1">
      <alignment horizontal="center" vertical="center" wrapText="1"/>
      <protection locked="0"/>
    </xf>
    <xf numFmtId="0" fontId="4" fillId="36" borderId="10" xfId="0" applyFont="1" applyFill="1" applyBorder="1" applyAlignment="1" applyProtection="1">
      <alignment vertical="center" wrapText="1"/>
      <protection locked="0"/>
    </xf>
    <xf numFmtId="49" fontId="47" fillId="33" borderId="27" xfId="0" applyNumberFormat="1" applyFont="1" applyFill="1" applyBorder="1" applyAlignment="1" applyProtection="1">
      <alignment horizontal="center" vertical="center" wrapText="1"/>
      <protection locked="0"/>
    </xf>
    <xf numFmtId="0" fontId="47" fillId="33" borderId="23" xfId="0" applyNumberFormat="1" applyFont="1" applyFill="1" applyBorder="1" applyAlignment="1" applyProtection="1">
      <alignment horizontal="right" vertical="center"/>
      <protection locked="0"/>
    </xf>
    <xf numFmtId="0" fontId="47" fillId="33" borderId="23" xfId="0" applyNumberFormat="1" applyFont="1" applyFill="1" applyBorder="1" applyAlignment="1" applyProtection="1">
      <alignment horizontal="right" vertical="center" wrapText="1"/>
      <protection locked="0"/>
    </xf>
    <xf numFmtId="49" fontId="48" fillId="34" borderId="15" xfId="0" applyNumberFormat="1" applyFont="1" applyFill="1" applyBorder="1" applyAlignment="1" applyProtection="1">
      <alignment horizontal="center" vertical="center" wrapText="1"/>
      <protection locked="0"/>
    </xf>
    <xf numFmtId="172" fontId="2" fillId="0" borderId="10" xfId="78" applyNumberFormat="1" applyFont="1" applyFill="1" applyBorder="1" applyAlignment="1" applyProtection="1">
      <alignment horizontal="center" vertical="center" wrapText="1"/>
      <protection locked="0"/>
    </xf>
    <xf numFmtId="172" fontId="4" fillId="0" borderId="10" xfId="78" applyNumberFormat="1" applyFont="1" applyFill="1" applyBorder="1" applyAlignment="1" applyProtection="1">
      <alignment horizontal="center" vertical="center" wrapText="1"/>
      <protection locked="0"/>
    </xf>
    <xf numFmtId="172" fontId="2" fillId="34" borderId="10" xfId="78" applyNumberFormat="1" applyFont="1" applyFill="1" applyBorder="1" applyAlignment="1" applyProtection="1">
      <alignment horizontal="center" vertical="center" wrapText="1"/>
      <protection locked="0"/>
    </xf>
    <xf numFmtId="172" fontId="4" fillId="36" borderId="10" xfId="78" applyNumberFormat="1" applyFont="1" applyFill="1" applyBorder="1" applyAlignment="1" applyProtection="1">
      <alignment horizontal="center" vertical="center" wrapText="1"/>
      <protection locked="0"/>
    </xf>
    <xf numFmtId="172" fontId="4" fillId="33" borderId="10" xfId="78" applyNumberFormat="1" applyFont="1" applyFill="1" applyBorder="1" applyAlignment="1" applyProtection="1">
      <alignment horizontal="center" vertical="center" wrapText="1"/>
      <protection/>
    </xf>
    <xf numFmtId="172" fontId="4" fillId="35" borderId="22" xfId="78" applyNumberFormat="1" applyFont="1" applyFill="1" applyBorder="1" applyAlignment="1" applyProtection="1">
      <alignment horizontal="center" vertical="center" wrapText="1"/>
      <protection locked="0"/>
    </xf>
    <xf numFmtId="172" fontId="4" fillId="34" borderId="22" xfId="78" applyNumberFormat="1" applyFont="1" applyFill="1" applyBorder="1" applyAlignment="1" applyProtection="1">
      <alignment horizontal="center" vertical="center" wrapText="1"/>
      <protection/>
    </xf>
    <xf numFmtId="172" fontId="4" fillId="34" borderId="26" xfId="78" applyNumberFormat="1" applyFont="1" applyFill="1" applyBorder="1" applyAlignment="1" applyProtection="1">
      <alignment horizontal="center" vertical="center" wrapText="1"/>
      <protection/>
    </xf>
    <xf numFmtId="172" fontId="2" fillId="0" borderId="22" xfId="78" applyNumberFormat="1" applyFont="1" applyFill="1" applyBorder="1" applyAlignment="1" applyProtection="1">
      <alignment horizontal="center" vertical="center" wrapText="1"/>
      <protection/>
    </xf>
    <xf numFmtId="172" fontId="4" fillId="34" borderId="28" xfId="78" applyNumberFormat="1" applyFont="1" applyFill="1" applyBorder="1" applyAlignment="1" applyProtection="1">
      <alignment horizontal="center" vertical="center" wrapText="1"/>
      <protection locked="0"/>
    </xf>
    <xf numFmtId="172" fontId="4" fillId="34" borderId="23" xfId="78" applyNumberFormat="1" applyFont="1" applyFill="1" applyBorder="1" applyAlignment="1" applyProtection="1">
      <alignment horizontal="center" vertical="center" wrapText="1"/>
      <protection locked="0"/>
    </xf>
    <xf numFmtId="172" fontId="4" fillId="33" borderId="22" xfId="78" applyNumberFormat="1" applyFont="1" applyFill="1" applyBorder="1" applyAlignment="1" applyProtection="1">
      <alignment horizontal="center" vertical="center" wrapText="1"/>
      <protection locked="0"/>
    </xf>
    <xf numFmtId="172" fontId="4" fillId="36" borderId="22" xfId="78" applyNumberFormat="1" applyFont="1" applyFill="1" applyBorder="1" applyAlignment="1" applyProtection="1">
      <alignment horizontal="center" vertical="center" wrapText="1"/>
      <protection locked="0"/>
    </xf>
    <xf numFmtId="172" fontId="4" fillId="33" borderId="22" xfId="78" applyNumberFormat="1" applyFont="1" applyFill="1" applyBorder="1" applyAlignment="1" applyProtection="1">
      <alignment horizontal="center" vertical="center" wrapText="1"/>
      <protection/>
    </xf>
    <xf numFmtId="0" fontId="4" fillId="34" borderId="28" xfId="0" applyFont="1" applyFill="1" applyBorder="1" applyAlignment="1" applyProtection="1">
      <alignment vertical="center" wrapText="1"/>
      <protection locked="0"/>
    </xf>
    <xf numFmtId="49" fontId="4" fillId="33" borderId="18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24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11" xfId="0" applyFont="1" applyFill="1" applyBorder="1" applyAlignment="1" applyProtection="1">
      <alignment vertical="center" wrapText="1"/>
      <protection locked="0"/>
    </xf>
    <xf numFmtId="172" fontId="4" fillId="33" borderId="29" xfId="78" applyNumberFormat="1" applyFont="1" applyFill="1" applyBorder="1" applyAlignment="1" applyProtection="1">
      <alignment horizontal="center" vertical="center" wrapText="1"/>
      <protection locked="0"/>
    </xf>
    <xf numFmtId="0" fontId="2" fillId="0" borderId="17" xfId="0" applyFont="1" applyFill="1" applyBorder="1" applyAlignment="1" applyProtection="1">
      <alignment vertical="center" wrapText="1"/>
      <protection locked="0"/>
    </xf>
    <xf numFmtId="0" fontId="4" fillId="0" borderId="17" xfId="0" applyFont="1" applyFill="1" applyBorder="1" applyAlignment="1" applyProtection="1">
      <alignment vertical="center" wrapText="1"/>
      <protection locked="0"/>
    </xf>
    <xf numFmtId="0" fontId="4" fillId="0" borderId="30" xfId="0" applyFont="1" applyFill="1" applyBorder="1" applyAlignment="1" applyProtection="1">
      <alignment vertical="center" wrapText="1"/>
      <protection locked="0"/>
    </xf>
    <xf numFmtId="172" fontId="4" fillId="0" borderId="31" xfId="78" applyNumberFormat="1" applyFont="1" applyFill="1" applyBorder="1" applyAlignment="1" applyProtection="1">
      <alignment horizontal="center" vertical="center" wrapText="1"/>
      <protection locked="0"/>
    </xf>
    <xf numFmtId="172" fontId="4" fillId="33" borderId="31" xfId="78" applyNumberFormat="1" applyFont="1" applyFill="1" applyBorder="1" applyAlignment="1" applyProtection="1">
      <alignment horizontal="center" vertical="center" wrapText="1"/>
      <protection locked="0"/>
    </xf>
    <xf numFmtId="172" fontId="2" fillId="37" borderId="10" xfId="78" applyNumberFormat="1" applyFont="1" applyFill="1" applyBorder="1" applyAlignment="1" applyProtection="1">
      <alignment horizontal="center" vertical="center" wrapText="1"/>
      <protection locked="0"/>
    </xf>
    <xf numFmtId="49" fontId="2" fillId="33" borderId="24" xfId="0" applyNumberFormat="1" applyFont="1" applyFill="1" applyBorder="1" applyAlignment="1" applyProtection="1">
      <alignment horizontal="center" vertical="center" wrapText="1"/>
      <protection locked="0"/>
    </xf>
    <xf numFmtId="49" fontId="4" fillId="34" borderId="24" xfId="0" applyNumberFormat="1" applyFont="1" applyFill="1" applyBorder="1" applyAlignment="1" applyProtection="1">
      <alignment horizontal="center" vertical="center" wrapText="1"/>
      <protection locked="0"/>
    </xf>
    <xf numFmtId="49" fontId="2" fillId="34" borderId="24" xfId="0" applyNumberFormat="1" applyFont="1" applyFill="1" applyBorder="1" applyAlignment="1" applyProtection="1">
      <alignment horizontal="center" vertical="center" wrapText="1"/>
      <protection locked="0"/>
    </xf>
    <xf numFmtId="0" fontId="4" fillId="34" borderId="19" xfId="0" applyFont="1" applyFill="1" applyBorder="1" applyAlignment="1" applyProtection="1">
      <alignment vertical="center" wrapText="1"/>
      <protection locked="0"/>
    </xf>
    <xf numFmtId="172" fontId="4" fillId="34" borderId="19" xfId="78" applyNumberFormat="1" applyFont="1" applyFill="1" applyBorder="1" applyAlignment="1" applyProtection="1">
      <alignment horizontal="center" vertical="center" wrapText="1"/>
      <protection locked="0"/>
    </xf>
    <xf numFmtId="0" fontId="2" fillId="33" borderId="17" xfId="0" applyFont="1" applyFill="1" applyBorder="1" applyAlignment="1" applyProtection="1">
      <alignment vertical="center" wrapText="1"/>
      <protection locked="0"/>
    </xf>
    <xf numFmtId="0" fontId="4" fillId="34" borderId="17" xfId="0" applyFont="1" applyFill="1" applyBorder="1" applyAlignment="1" applyProtection="1">
      <alignment vertical="center" wrapText="1"/>
      <protection locked="0"/>
    </xf>
    <xf numFmtId="0" fontId="2" fillId="34" borderId="17" xfId="0" applyFont="1" applyFill="1" applyBorder="1" applyAlignment="1" applyProtection="1">
      <alignment vertical="center" wrapText="1"/>
      <protection locked="0"/>
    </xf>
    <xf numFmtId="0" fontId="2" fillId="33" borderId="30" xfId="0" applyFont="1" applyFill="1" applyBorder="1" applyAlignment="1" applyProtection="1">
      <alignment vertical="center" wrapText="1"/>
      <protection locked="0"/>
    </xf>
    <xf numFmtId="172" fontId="2" fillId="33" borderId="31" xfId="78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right"/>
      <protection/>
    </xf>
    <xf numFmtId="49" fontId="2" fillId="0" borderId="32" xfId="0" applyNumberFormat="1" applyFont="1" applyBorder="1" applyAlignment="1">
      <alignment horizontal="center" vertical="center" wrapText="1"/>
    </xf>
    <xf numFmtId="181" fontId="2" fillId="0" borderId="33" xfId="0" applyNumberFormat="1" applyFont="1" applyBorder="1" applyAlignment="1">
      <alignment horizontal="left" wrapText="1"/>
    </xf>
    <xf numFmtId="49" fontId="2" fillId="0" borderId="33" xfId="0" applyNumberFormat="1" applyFont="1" applyBorder="1" applyAlignment="1">
      <alignment horizontal="left" wrapText="1"/>
    </xf>
    <xf numFmtId="172" fontId="2" fillId="33" borderId="19" xfId="78" applyNumberFormat="1" applyFont="1" applyFill="1" applyBorder="1" applyAlignment="1" applyProtection="1">
      <alignment horizontal="center" vertical="center" wrapText="1"/>
      <protection locked="0"/>
    </xf>
    <xf numFmtId="49" fontId="3" fillId="34" borderId="34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20" xfId="0" applyFont="1" applyFill="1" applyBorder="1" applyAlignment="1" applyProtection="1">
      <alignment vertical="center" wrapText="1"/>
      <protection locked="0"/>
    </xf>
    <xf numFmtId="172" fontId="4" fillId="33" borderId="19" xfId="78" applyNumberFormat="1" applyFont="1" applyFill="1" applyBorder="1" applyAlignment="1" applyProtection="1">
      <alignment horizontal="center" vertical="center" wrapText="1"/>
      <protection locked="0"/>
    </xf>
    <xf numFmtId="0" fontId="4" fillId="34" borderId="15" xfId="0" applyFont="1" applyFill="1" applyBorder="1" applyAlignment="1" applyProtection="1">
      <alignment vertical="center" wrapText="1"/>
      <protection locked="0"/>
    </xf>
    <xf numFmtId="172" fontId="4" fillId="34" borderId="13" xfId="78" applyNumberFormat="1" applyFont="1" applyFill="1" applyBorder="1" applyAlignment="1" applyProtection="1">
      <alignment horizontal="center" vertical="center" wrapText="1"/>
      <protection locked="0"/>
    </xf>
    <xf numFmtId="49" fontId="4" fillId="22" borderId="15" xfId="0" applyNumberFormat="1" applyFont="1" applyFill="1" applyBorder="1" applyAlignment="1" applyProtection="1">
      <alignment horizontal="center" vertical="center" wrapText="1"/>
      <protection locked="0"/>
    </xf>
    <xf numFmtId="0" fontId="4" fillId="22" borderId="13" xfId="0" applyFont="1" applyFill="1" applyBorder="1" applyAlignment="1" applyProtection="1">
      <alignment horizontal="left" vertical="center" wrapText="1"/>
      <protection locked="0"/>
    </xf>
    <xf numFmtId="172" fontId="4" fillId="22" borderId="13" xfId="78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left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center"/>
      <protection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1" xfId="53"/>
    <cellStyle name="Обычный 12" xfId="54"/>
    <cellStyle name="Обычный 13" xfId="55"/>
    <cellStyle name="Обычный 14" xfId="56"/>
    <cellStyle name="Обычный 15" xfId="57"/>
    <cellStyle name="Обычный 16" xfId="58"/>
    <cellStyle name="Обычный 17" xfId="59"/>
    <cellStyle name="Обычный 18" xfId="60"/>
    <cellStyle name="Обычный 19" xfId="61"/>
    <cellStyle name="Обычный 2" xfId="62"/>
    <cellStyle name="Обычный 20" xfId="63"/>
    <cellStyle name="Обычный 21" xfId="64"/>
    <cellStyle name="Обычный 3" xfId="65"/>
    <cellStyle name="Обычный 4" xfId="66"/>
    <cellStyle name="Обычный 5" xfId="67"/>
    <cellStyle name="Обычный 6" xfId="68"/>
    <cellStyle name="Обычный 7" xfId="69"/>
    <cellStyle name="Обычный 8" xfId="70"/>
    <cellStyle name="Обычный 9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E123"/>
  <sheetViews>
    <sheetView showZeros="0" tabSelected="1" view="pageBreakPreview" zoomScale="80" zoomScaleNormal="90" zoomScaleSheetLayoutView="80" zoomScalePageLayoutView="0" workbookViewId="0" topLeftCell="A1">
      <pane ySplit="5" topLeftCell="A111" activePane="bottomLeft" state="frozen"/>
      <selection pane="topLeft" activeCell="E128" sqref="E128"/>
      <selection pane="bottomLeft" activeCell="B129" sqref="B129"/>
    </sheetView>
  </sheetViews>
  <sheetFormatPr defaultColWidth="9.00390625" defaultRowHeight="12.75"/>
  <cols>
    <col min="1" max="1" width="30.125" style="4" customWidth="1"/>
    <col min="2" max="2" width="54.625" style="4" customWidth="1"/>
    <col min="3" max="3" width="15.25390625" style="4" customWidth="1"/>
    <col min="4" max="4" width="14.125" style="4" customWidth="1"/>
    <col min="5" max="5" width="17.625" style="4" customWidth="1"/>
    <col min="6" max="16384" width="9.125" style="4" customWidth="1"/>
  </cols>
  <sheetData>
    <row r="1" spans="1:5" ht="20.25">
      <c r="A1" s="112" t="s">
        <v>189</v>
      </c>
      <c r="B1" s="112"/>
      <c r="C1" s="112"/>
      <c r="D1" s="112"/>
      <c r="E1" s="112"/>
    </row>
    <row r="2" spans="1:5" ht="18.75">
      <c r="A2" s="113" t="s">
        <v>232</v>
      </c>
      <c r="B2" s="113"/>
      <c r="C2" s="113"/>
      <c r="D2" s="113"/>
      <c r="E2" s="113"/>
    </row>
    <row r="3" spans="1:5" ht="16.5" thickBot="1">
      <c r="A3" s="5"/>
      <c r="B3" s="6"/>
      <c r="C3" s="7"/>
      <c r="D3" s="8"/>
      <c r="E3" s="8"/>
    </row>
    <row r="4" spans="1:5" ht="48" thickBot="1">
      <c r="A4" s="9" t="s">
        <v>187</v>
      </c>
      <c r="B4" s="10" t="s">
        <v>186</v>
      </c>
      <c r="C4" s="11" t="s">
        <v>188</v>
      </c>
      <c r="D4" s="12" t="s">
        <v>185</v>
      </c>
      <c r="E4" s="13" t="s">
        <v>184</v>
      </c>
    </row>
    <row r="5" spans="1:5" ht="16.5" thickBot="1">
      <c r="A5" s="14">
        <v>1</v>
      </c>
      <c r="B5" s="15">
        <v>2</v>
      </c>
      <c r="C5" s="16" t="s">
        <v>0</v>
      </c>
      <c r="D5" s="17">
        <v>5</v>
      </c>
      <c r="E5" s="17">
        <v>6</v>
      </c>
    </row>
    <row r="6" spans="1:5" ht="16.5" thickBot="1">
      <c r="A6" s="58"/>
      <c r="B6" s="36" t="s">
        <v>183</v>
      </c>
      <c r="C6" s="59"/>
      <c r="D6" s="60"/>
      <c r="E6" s="60"/>
    </row>
    <row r="7" spans="1:5" ht="16.5" thickBot="1">
      <c r="A7" s="108" t="s">
        <v>182</v>
      </c>
      <c r="B7" s="109" t="s">
        <v>181</v>
      </c>
      <c r="C7" s="110">
        <f>C8+C25</f>
        <v>501741</v>
      </c>
      <c r="D7" s="110">
        <f>D8+D25</f>
        <v>523002.8</v>
      </c>
      <c r="E7" s="110">
        <f aca="true" t="shared" si="0" ref="E7:E41">IF(C7&gt;0,D7/C7*100,0)</f>
        <v>104.2</v>
      </c>
    </row>
    <row r="8" spans="1:5" ht="16.5" thickBot="1">
      <c r="A8" s="61"/>
      <c r="B8" s="76" t="s">
        <v>180</v>
      </c>
      <c r="C8" s="71">
        <f>C9+C12+C16+C19+C24+C11</f>
        <v>410078.4</v>
      </c>
      <c r="D8" s="71">
        <f>D9+D12+D16+D19+D24+D11</f>
        <v>423374.9</v>
      </c>
      <c r="E8" s="71">
        <f t="shared" si="0"/>
        <v>103.2</v>
      </c>
    </row>
    <row r="9" spans="1:5" ht="15.75">
      <c r="A9" s="77" t="s">
        <v>179</v>
      </c>
      <c r="B9" s="80" t="s">
        <v>178</v>
      </c>
      <c r="C9" s="81">
        <f>C10</f>
        <v>250542.6</v>
      </c>
      <c r="D9" s="81">
        <f>D10</f>
        <v>255336</v>
      </c>
      <c r="E9" s="81">
        <f t="shared" si="0"/>
        <v>101.9</v>
      </c>
    </row>
    <row r="10" spans="1:5" s="20" customFormat="1" ht="15.75">
      <c r="A10" s="78" t="s">
        <v>177</v>
      </c>
      <c r="B10" s="82" t="s">
        <v>176</v>
      </c>
      <c r="C10" s="62">
        <v>250542.6</v>
      </c>
      <c r="D10" s="62">
        <v>255336</v>
      </c>
      <c r="E10" s="1">
        <f t="shared" si="0"/>
        <v>101.9</v>
      </c>
    </row>
    <row r="11" spans="1:5" s="20" customFormat="1" ht="15.75">
      <c r="A11" s="79" t="s">
        <v>207</v>
      </c>
      <c r="B11" s="83" t="s">
        <v>206</v>
      </c>
      <c r="C11" s="63">
        <v>24097.8</v>
      </c>
      <c r="D11" s="63">
        <v>29810.7</v>
      </c>
      <c r="E11" s="2">
        <f t="shared" si="0"/>
        <v>123.7</v>
      </c>
    </row>
    <row r="12" spans="1:5" s="20" customFormat="1" ht="15.75">
      <c r="A12" s="79" t="s">
        <v>175</v>
      </c>
      <c r="B12" s="83" t="s">
        <v>174</v>
      </c>
      <c r="C12" s="63">
        <f>SUM(C13:C14)+C15</f>
        <v>25080.7</v>
      </c>
      <c r="D12" s="63">
        <f>SUM(D13:D15)</f>
        <v>25515.9</v>
      </c>
      <c r="E12" s="2">
        <f t="shared" si="0"/>
        <v>101.7</v>
      </c>
    </row>
    <row r="13" spans="1:5" s="20" customFormat="1" ht="31.5">
      <c r="A13" s="78" t="s">
        <v>196</v>
      </c>
      <c r="B13" s="82" t="s">
        <v>173</v>
      </c>
      <c r="C13" s="62">
        <v>23616.3</v>
      </c>
      <c r="D13" s="62">
        <v>23716.5</v>
      </c>
      <c r="E13" s="1">
        <f t="shared" si="0"/>
        <v>100.4</v>
      </c>
    </row>
    <row r="14" spans="1:5" s="20" customFormat="1" ht="15.75">
      <c r="A14" s="78" t="s">
        <v>197</v>
      </c>
      <c r="B14" s="82" t="s">
        <v>172</v>
      </c>
      <c r="C14" s="62">
        <v>595</v>
      </c>
      <c r="D14" s="62">
        <v>616</v>
      </c>
      <c r="E14" s="1">
        <f t="shared" si="0"/>
        <v>103.5</v>
      </c>
    </row>
    <row r="15" spans="1:5" s="20" customFormat="1" ht="31.5">
      <c r="A15" s="78" t="s">
        <v>198</v>
      </c>
      <c r="B15" s="82" t="s">
        <v>199</v>
      </c>
      <c r="C15" s="62">
        <v>869.4</v>
      </c>
      <c r="D15" s="62">
        <v>1183.4</v>
      </c>
      <c r="E15" s="1">
        <f t="shared" si="0"/>
        <v>136.1</v>
      </c>
    </row>
    <row r="16" spans="1:5" s="20" customFormat="1" ht="15.75">
      <c r="A16" s="79" t="s">
        <v>171</v>
      </c>
      <c r="B16" s="83" t="s">
        <v>170</v>
      </c>
      <c r="C16" s="63">
        <f>SUM(C17:C18)</f>
        <v>103354.7</v>
      </c>
      <c r="D16" s="63">
        <f>SUM(D17:D18)</f>
        <v>104970.4</v>
      </c>
      <c r="E16" s="2">
        <f t="shared" si="0"/>
        <v>101.6</v>
      </c>
    </row>
    <row r="17" spans="1:5" s="20" customFormat="1" ht="15.75">
      <c r="A17" s="78" t="s">
        <v>169</v>
      </c>
      <c r="B17" s="82" t="s">
        <v>168</v>
      </c>
      <c r="C17" s="62">
        <v>14979.6</v>
      </c>
      <c r="D17" s="62">
        <v>14593.4</v>
      </c>
      <c r="E17" s="1">
        <f t="shared" si="0"/>
        <v>97.4</v>
      </c>
    </row>
    <row r="18" spans="1:5" s="20" customFormat="1" ht="15.75">
      <c r="A18" s="78" t="s">
        <v>167</v>
      </c>
      <c r="B18" s="82" t="s">
        <v>166</v>
      </c>
      <c r="C18" s="62">
        <v>88375.1</v>
      </c>
      <c r="D18" s="62">
        <v>90377</v>
      </c>
      <c r="E18" s="1">
        <f t="shared" si="0"/>
        <v>102.3</v>
      </c>
    </row>
    <row r="19" spans="1:5" s="20" customFormat="1" ht="15.75">
      <c r="A19" s="79" t="s">
        <v>165</v>
      </c>
      <c r="B19" s="83" t="s">
        <v>164</v>
      </c>
      <c r="C19" s="63">
        <f>SUM(C20:C23)</f>
        <v>6977.6</v>
      </c>
      <c r="D19" s="63">
        <f>SUM(D20:D23)</f>
        <v>7716.5</v>
      </c>
      <c r="E19" s="2">
        <f t="shared" si="0"/>
        <v>110.6</v>
      </c>
    </row>
    <row r="20" spans="1:5" s="20" customFormat="1" ht="47.25">
      <c r="A20" s="78" t="s">
        <v>163</v>
      </c>
      <c r="B20" s="82" t="s">
        <v>162</v>
      </c>
      <c r="C20" s="62">
        <v>6211.8</v>
      </c>
      <c r="D20" s="62">
        <v>6651.7</v>
      </c>
      <c r="E20" s="1">
        <f t="shared" si="0"/>
        <v>107.1</v>
      </c>
    </row>
    <row r="21" spans="1:5" s="20" customFormat="1" ht="63">
      <c r="A21" s="78" t="s">
        <v>161</v>
      </c>
      <c r="B21" s="82" t="s">
        <v>190</v>
      </c>
      <c r="C21" s="62">
        <v>0.2</v>
      </c>
      <c r="D21" s="62">
        <v>0.2</v>
      </c>
      <c r="E21" s="1">
        <f t="shared" si="0"/>
        <v>100</v>
      </c>
    </row>
    <row r="22" spans="1:5" s="20" customFormat="1" ht="94.5">
      <c r="A22" s="78" t="s">
        <v>221</v>
      </c>
      <c r="B22" s="39" t="s">
        <v>222</v>
      </c>
      <c r="C22" s="62">
        <v>120.5</v>
      </c>
      <c r="D22" s="62">
        <v>122.8</v>
      </c>
      <c r="E22" s="1">
        <f t="shared" si="0"/>
        <v>101.9</v>
      </c>
    </row>
    <row r="23" spans="1:5" s="20" customFormat="1" ht="47.25">
      <c r="A23" s="78" t="s">
        <v>160</v>
      </c>
      <c r="B23" s="82" t="s">
        <v>159</v>
      </c>
      <c r="C23" s="62">
        <v>645.1</v>
      </c>
      <c r="D23" s="62">
        <v>941.8</v>
      </c>
      <c r="E23" s="1">
        <f t="shared" si="0"/>
        <v>146</v>
      </c>
    </row>
    <row r="24" spans="1:5" s="20" customFormat="1" ht="32.25" thickBot="1">
      <c r="A24" s="79" t="s">
        <v>158</v>
      </c>
      <c r="B24" s="84" t="s">
        <v>157</v>
      </c>
      <c r="C24" s="85">
        <v>25</v>
      </c>
      <c r="D24" s="85">
        <v>25.4</v>
      </c>
      <c r="E24" s="86">
        <f t="shared" si="0"/>
        <v>101.6</v>
      </c>
    </row>
    <row r="25" spans="1:5" ht="16.5" thickBot="1">
      <c r="A25" s="103"/>
      <c r="B25" s="106" t="s">
        <v>156</v>
      </c>
      <c r="C25" s="107">
        <f>C26+C34+C35+C36+C39+C51</f>
        <v>91662.6</v>
      </c>
      <c r="D25" s="107">
        <f>D26+D34+D35+D36+D39+D51</f>
        <v>99627.9</v>
      </c>
      <c r="E25" s="107">
        <f t="shared" si="0"/>
        <v>108.7</v>
      </c>
    </row>
    <row r="26" spans="1:5" ht="63">
      <c r="A26" s="77" t="s">
        <v>155</v>
      </c>
      <c r="B26" s="104" t="s">
        <v>192</v>
      </c>
      <c r="C26" s="105">
        <f>C27+C28+C29+C30+C31+C32+C33</f>
        <v>38156.1</v>
      </c>
      <c r="D26" s="105">
        <f>SUM(D27:D33)</f>
        <v>41048.1</v>
      </c>
      <c r="E26" s="105">
        <f t="shared" si="0"/>
        <v>107.6</v>
      </c>
    </row>
    <row r="27" spans="1:5" ht="63">
      <c r="A27" s="88" t="s">
        <v>154</v>
      </c>
      <c r="B27" s="93" t="s">
        <v>153</v>
      </c>
      <c r="C27" s="1">
        <v>297</v>
      </c>
      <c r="D27" s="1">
        <v>300</v>
      </c>
      <c r="E27" s="102">
        <f t="shared" si="0"/>
        <v>101</v>
      </c>
    </row>
    <row r="28" spans="1:5" ht="47.25">
      <c r="A28" s="88" t="s">
        <v>194</v>
      </c>
      <c r="B28" s="93" t="s">
        <v>195</v>
      </c>
      <c r="C28" s="1"/>
      <c r="D28" s="87"/>
      <c r="E28" s="87">
        <f t="shared" si="0"/>
        <v>0</v>
      </c>
    </row>
    <row r="29" spans="1:5" s="20" customFormat="1" ht="78.75">
      <c r="A29" s="78" t="s">
        <v>193</v>
      </c>
      <c r="B29" s="82" t="s">
        <v>152</v>
      </c>
      <c r="C29" s="62">
        <v>14052.7</v>
      </c>
      <c r="D29" s="62">
        <v>14458.6</v>
      </c>
      <c r="E29" s="62">
        <f t="shared" si="0"/>
        <v>102.9</v>
      </c>
    </row>
    <row r="30" spans="1:5" s="20" customFormat="1" ht="110.25">
      <c r="A30" s="78" t="s">
        <v>151</v>
      </c>
      <c r="B30" s="82" t="s">
        <v>150</v>
      </c>
      <c r="C30" s="62">
        <v>1206.9</v>
      </c>
      <c r="D30" s="62">
        <v>1096</v>
      </c>
      <c r="E30" s="62">
        <f t="shared" si="0"/>
        <v>90.8</v>
      </c>
    </row>
    <row r="31" spans="1:5" s="20" customFormat="1" ht="94.5">
      <c r="A31" s="78" t="s">
        <v>149</v>
      </c>
      <c r="B31" s="82" t="s">
        <v>148</v>
      </c>
      <c r="C31" s="62">
        <v>18512.1</v>
      </c>
      <c r="D31" s="62">
        <v>20704.2</v>
      </c>
      <c r="E31" s="62">
        <f t="shared" si="0"/>
        <v>111.8</v>
      </c>
    </row>
    <row r="32" spans="1:5" s="20" customFormat="1" ht="31.5">
      <c r="A32" s="78" t="s">
        <v>147</v>
      </c>
      <c r="B32" s="82" t="s">
        <v>146</v>
      </c>
      <c r="C32" s="62">
        <v>720.5</v>
      </c>
      <c r="D32" s="62">
        <v>723.5</v>
      </c>
      <c r="E32" s="62">
        <f t="shared" si="0"/>
        <v>100.4</v>
      </c>
    </row>
    <row r="33" spans="1:5" s="20" customFormat="1" ht="94.5">
      <c r="A33" s="78" t="s">
        <v>145</v>
      </c>
      <c r="B33" s="82" t="s">
        <v>144</v>
      </c>
      <c r="C33" s="62">
        <v>3366.9</v>
      </c>
      <c r="D33" s="62">
        <v>3765.8</v>
      </c>
      <c r="E33" s="62">
        <f t="shared" si="0"/>
        <v>111.8</v>
      </c>
    </row>
    <row r="34" spans="1:5" s="20" customFormat="1" ht="31.5">
      <c r="A34" s="79" t="s">
        <v>143</v>
      </c>
      <c r="B34" s="83" t="s">
        <v>142</v>
      </c>
      <c r="C34" s="63">
        <v>5494.5</v>
      </c>
      <c r="D34" s="63">
        <v>5940.8</v>
      </c>
      <c r="E34" s="63">
        <f t="shared" si="0"/>
        <v>108.1</v>
      </c>
    </row>
    <row r="35" spans="1:5" s="20" customFormat="1" ht="31.5">
      <c r="A35" s="79" t="s">
        <v>141</v>
      </c>
      <c r="B35" s="83" t="s">
        <v>140</v>
      </c>
      <c r="C35" s="63">
        <v>436.4</v>
      </c>
      <c r="D35" s="63">
        <v>467.2</v>
      </c>
      <c r="E35" s="63">
        <f t="shared" si="0"/>
        <v>107.1</v>
      </c>
    </row>
    <row r="36" spans="1:5" s="20" customFormat="1" ht="31.5">
      <c r="A36" s="79" t="s">
        <v>139</v>
      </c>
      <c r="B36" s="83" t="s">
        <v>138</v>
      </c>
      <c r="C36" s="63">
        <f>SUM(C37:C38)</f>
        <v>43872.9</v>
      </c>
      <c r="D36" s="63">
        <f>SUM(D37:D38)</f>
        <v>48344.5</v>
      </c>
      <c r="E36" s="63">
        <f t="shared" si="0"/>
        <v>110.2</v>
      </c>
    </row>
    <row r="37" spans="1:5" s="20" customFormat="1" ht="94.5">
      <c r="A37" s="78" t="s">
        <v>137</v>
      </c>
      <c r="B37" s="82" t="s">
        <v>136</v>
      </c>
      <c r="C37" s="62">
        <v>8531</v>
      </c>
      <c r="D37" s="62">
        <v>10329.2</v>
      </c>
      <c r="E37" s="63">
        <f t="shared" si="0"/>
        <v>121.1</v>
      </c>
    </row>
    <row r="38" spans="1:5" s="20" customFormat="1" ht="78.75">
      <c r="A38" s="78" t="s">
        <v>135</v>
      </c>
      <c r="B38" s="82" t="s">
        <v>134</v>
      </c>
      <c r="C38" s="62">
        <v>35341.9</v>
      </c>
      <c r="D38" s="62">
        <v>38015.3</v>
      </c>
      <c r="E38" s="63">
        <f t="shared" si="0"/>
        <v>107.6</v>
      </c>
    </row>
    <row r="39" spans="1:5" s="20" customFormat="1" ht="31.5">
      <c r="A39" s="79" t="s">
        <v>133</v>
      </c>
      <c r="B39" s="83" t="s">
        <v>132</v>
      </c>
      <c r="C39" s="63">
        <f>SUM(C40:C50)</f>
        <v>3702</v>
      </c>
      <c r="D39" s="63">
        <f>SUM(D40:D50)</f>
        <v>3836.6</v>
      </c>
      <c r="E39" s="63">
        <f t="shared" si="0"/>
        <v>103.6</v>
      </c>
    </row>
    <row r="40" spans="1:5" s="20" customFormat="1" ht="94.5">
      <c r="A40" s="78" t="s">
        <v>131</v>
      </c>
      <c r="B40" s="100" t="s">
        <v>225</v>
      </c>
      <c r="C40" s="62">
        <v>0.9</v>
      </c>
      <c r="D40" s="62">
        <v>-0.2</v>
      </c>
      <c r="E40" s="62">
        <f t="shared" si="0"/>
        <v>-22.2</v>
      </c>
    </row>
    <row r="41" spans="1:5" s="20" customFormat="1" ht="78.75">
      <c r="A41" s="99" t="s">
        <v>223</v>
      </c>
      <c r="B41" s="101" t="s">
        <v>226</v>
      </c>
      <c r="C41" s="62">
        <v>1.1</v>
      </c>
      <c r="D41" s="62">
        <v>1.1</v>
      </c>
      <c r="E41" s="62">
        <f t="shared" si="0"/>
        <v>100</v>
      </c>
    </row>
    <row r="42" spans="1:5" s="20" customFormat="1" ht="78.75">
      <c r="A42" s="78" t="s">
        <v>201</v>
      </c>
      <c r="B42" s="101" t="s">
        <v>227</v>
      </c>
      <c r="C42" s="62">
        <v>266.5</v>
      </c>
      <c r="D42" s="62">
        <v>280</v>
      </c>
      <c r="E42" s="62">
        <f>IF(C42&gt;0,D42/C42*100,0)</f>
        <v>105.1</v>
      </c>
    </row>
    <row r="43" spans="1:5" s="20" customFormat="1" ht="47.25">
      <c r="A43" s="78" t="s">
        <v>224</v>
      </c>
      <c r="B43" s="101" t="s">
        <v>228</v>
      </c>
      <c r="C43" s="62">
        <v>0.2</v>
      </c>
      <c r="D43" s="62">
        <v>0.2</v>
      </c>
      <c r="E43" s="62">
        <f>IF(C43&gt;0,D43/C43*100,0)</f>
        <v>100</v>
      </c>
    </row>
    <row r="44" spans="1:5" s="20" customFormat="1" ht="15.75">
      <c r="A44" s="78" t="s">
        <v>230</v>
      </c>
      <c r="B44" s="101" t="s">
        <v>231</v>
      </c>
      <c r="C44" s="62">
        <v>12.5</v>
      </c>
      <c r="D44" s="62">
        <v>12.5</v>
      </c>
      <c r="E44" s="62">
        <f>IF(C44&gt;0,D44/C44*100,0)</f>
        <v>100</v>
      </c>
    </row>
    <row r="45" spans="1:5" s="20" customFormat="1" ht="141.75">
      <c r="A45" s="78" t="s">
        <v>130</v>
      </c>
      <c r="B45" s="100" t="s">
        <v>229</v>
      </c>
      <c r="C45" s="62">
        <v>1362.3</v>
      </c>
      <c r="D45" s="62">
        <v>1436</v>
      </c>
      <c r="E45" s="62">
        <f aca="true" t="shared" si="1" ref="E45:E63">IF(C45&gt;0,D45/C45*100,0)</f>
        <v>105.4</v>
      </c>
    </row>
    <row r="46" spans="1:5" s="20" customFormat="1" ht="31.5">
      <c r="A46" s="78" t="s">
        <v>129</v>
      </c>
      <c r="B46" s="82" t="s">
        <v>216</v>
      </c>
      <c r="C46" s="62">
        <v>14.1</v>
      </c>
      <c r="D46" s="62">
        <v>5.5</v>
      </c>
      <c r="E46" s="62">
        <f t="shared" si="1"/>
        <v>39</v>
      </c>
    </row>
    <row r="47" spans="1:5" s="20" customFormat="1" ht="94.5">
      <c r="A47" s="37" t="s">
        <v>217</v>
      </c>
      <c r="B47" s="39" t="s">
        <v>218</v>
      </c>
      <c r="C47" s="1">
        <v>780</v>
      </c>
      <c r="D47" s="1">
        <v>782.7</v>
      </c>
      <c r="E47" s="1">
        <f t="shared" si="1"/>
        <v>100.3</v>
      </c>
    </row>
    <row r="48" spans="1:5" s="20" customFormat="1" ht="78.75">
      <c r="A48" s="78" t="s">
        <v>128</v>
      </c>
      <c r="B48" s="82" t="s">
        <v>127</v>
      </c>
      <c r="C48" s="62">
        <v>144.4</v>
      </c>
      <c r="D48" s="62">
        <v>144.4</v>
      </c>
      <c r="E48" s="62">
        <f t="shared" si="1"/>
        <v>100</v>
      </c>
    </row>
    <row r="49" spans="1:5" s="20" customFormat="1" ht="47.25">
      <c r="A49" s="78" t="s">
        <v>202</v>
      </c>
      <c r="B49" s="82" t="s">
        <v>203</v>
      </c>
      <c r="C49" s="62">
        <v>11.9</v>
      </c>
      <c r="D49" s="62">
        <v>18</v>
      </c>
      <c r="E49" s="62">
        <f t="shared" si="1"/>
        <v>151.3</v>
      </c>
    </row>
    <row r="50" spans="1:5" s="20" customFormat="1" ht="63">
      <c r="A50" s="78" t="s">
        <v>126</v>
      </c>
      <c r="B50" s="82" t="s">
        <v>125</v>
      </c>
      <c r="C50" s="62">
        <v>1108.1</v>
      </c>
      <c r="D50" s="62">
        <v>1156.4</v>
      </c>
      <c r="E50" s="62">
        <f t="shared" si="1"/>
        <v>104.4</v>
      </c>
    </row>
    <row r="51" spans="1:5" ht="15.75">
      <c r="A51" s="89" t="s">
        <v>124</v>
      </c>
      <c r="B51" s="94" t="s">
        <v>123</v>
      </c>
      <c r="C51" s="3">
        <f>C52+C53</f>
        <v>0.7</v>
      </c>
      <c r="D51" s="3">
        <f>D52+D53</f>
        <v>-9.3</v>
      </c>
      <c r="E51" s="3">
        <f t="shared" si="1"/>
        <v>-1328.6</v>
      </c>
    </row>
    <row r="52" spans="1:5" ht="15.75">
      <c r="A52" s="90" t="s">
        <v>122</v>
      </c>
      <c r="B52" s="95" t="s">
        <v>121</v>
      </c>
      <c r="C52" s="3"/>
      <c r="D52" s="64">
        <v>-10</v>
      </c>
      <c r="E52" s="3">
        <f t="shared" si="1"/>
        <v>0</v>
      </c>
    </row>
    <row r="53" spans="1:5" ht="16.5" thickBot="1">
      <c r="A53" s="90" t="s">
        <v>120</v>
      </c>
      <c r="B53" s="96" t="s">
        <v>119</v>
      </c>
      <c r="C53" s="97">
        <v>0.7</v>
      </c>
      <c r="D53" s="97">
        <v>0.7</v>
      </c>
      <c r="E53" s="97">
        <f t="shared" si="1"/>
        <v>100</v>
      </c>
    </row>
    <row r="54" spans="1:5" ht="15.75">
      <c r="A54" s="38" t="s">
        <v>118</v>
      </c>
      <c r="B54" s="91" t="s">
        <v>117</v>
      </c>
      <c r="C54" s="92">
        <f>C55+C60+C62+C61</f>
        <v>1070611.5</v>
      </c>
      <c r="D54" s="92">
        <f>D55+D60+D62+D61</f>
        <v>1068274.1</v>
      </c>
      <c r="E54" s="72">
        <f t="shared" si="1"/>
        <v>99.8</v>
      </c>
    </row>
    <row r="55" spans="1:5" ht="31.5">
      <c r="A55" s="37" t="s">
        <v>116</v>
      </c>
      <c r="B55" s="39" t="s">
        <v>115</v>
      </c>
      <c r="C55" s="2">
        <f>SUM(C56:C59)</f>
        <v>1071645.4</v>
      </c>
      <c r="D55" s="2">
        <f>SUM(D56:D59)</f>
        <v>1069308</v>
      </c>
      <c r="E55" s="73">
        <f t="shared" si="1"/>
        <v>99.8</v>
      </c>
    </row>
    <row r="56" spans="1:5" ht="31.5">
      <c r="A56" s="37" t="s">
        <v>114</v>
      </c>
      <c r="B56" s="39" t="s">
        <v>113</v>
      </c>
      <c r="C56" s="1">
        <v>196615.1</v>
      </c>
      <c r="D56" s="1">
        <v>196615.1</v>
      </c>
      <c r="E56" s="73">
        <f t="shared" si="1"/>
        <v>100</v>
      </c>
    </row>
    <row r="57" spans="1:5" ht="47.25">
      <c r="A57" s="37" t="s">
        <v>112</v>
      </c>
      <c r="B57" s="39" t="s">
        <v>111</v>
      </c>
      <c r="C57" s="1">
        <v>167583.6</v>
      </c>
      <c r="D57" s="1">
        <v>167583.6</v>
      </c>
      <c r="E57" s="73">
        <f t="shared" si="1"/>
        <v>100</v>
      </c>
    </row>
    <row r="58" spans="1:5" ht="31.5">
      <c r="A58" s="37" t="s">
        <v>110</v>
      </c>
      <c r="B58" s="39" t="s">
        <v>109</v>
      </c>
      <c r="C58" s="1">
        <v>702067.9</v>
      </c>
      <c r="D58" s="1">
        <v>699730.5</v>
      </c>
      <c r="E58" s="73">
        <f t="shared" si="1"/>
        <v>99.7</v>
      </c>
    </row>
    <row r="59" spans="1:5" ht="15.75">
      <c r="A59" s="37" t="s">
        <v>108</v>
      </c>
      <c r="B59" s="39" t="s">
        <v>107</v>
      </c>
      <c r="C59" s="1">
        <v>5378.8</v>
      </c>
      <c r="D59" s="1">
        <v>5378.8</v>
      </c>
      <c r="E59" s="73">
        <f t="shared" si="1"/>
        <v>100</v>
      </c>
    </row>
    <row r="60" spans="1:5" ht="15.75">
      <c r="A60" s="40" t="s">
        <v>106</v>
      </c>
      <c r="B60" s="41" t="s">
        <v>105</v>
      </c>
      <c r="C60" s="2">
        <v>1359.2</v>
      </c>
      <c r="D60" s="2">
        <v>1359.2</v>
      </c>
      <c r="E60" s="73">
        <f t="shared" si="1"/>
        <v>100</v>
      </c>
    </row>
    <row r="61" spans="1:5" ht="94.5">
      <c r="A61" s="56" t="s">
        <v>191</v>
      </c>
      <c r="B61" s="57" t="s">
        <v>200</v>
      </c>
      <c r="C61" s="65"/>
      <c r="D61" s="65"/>
      <c r="E61" s="74">
        <f t="shared" si="1"/>
        <v>0</v>
      </c>
    </row>
    <row r="62" spans="1:5" ht="31.5">
      <c r="A62" s="56" t="s">
        <v>104</v>
      </c>
      <c r="B62" s="57" t="s">
        <v>103</v>
      </c>
      <c r="C62" s="65">
        <v>-2393.1</v>
      </c>
      <c r="D62" s="65">
        <v>-2393.1</v>
      </c>
      <c r="E62" s="74">
        <f t="shared" si="1"/>
        <v>0</v>
      </c>
    </row>
    <row r="63" spans="1:5" ht="15.75">
      <c r="A63" s="42" t="s">
        <v>102</v>
      </c>
      <c r="B63" s="43" t="s">
        <v>101</v>
      </c>
      <c r="C63" s="55">
        <f>C7+C54</f>
        <v>1572352.5</v>
      </c>
      <c r="D63" s="55">
        <f>D7+D54</f>
        <v>1591276.9</v>
      </c>
      <c r="E63" s="67">
        <f t="shared" si="1"/>
        <v>101.2</v>
      </c>
    </row>
    <row r="64" spans="1:5" ht="15.75">
      <c r="A64" s="25"/>
      <c r="B64" s="26"/>
      <c r="C64" s="66"/>
      <c r="D64" s="66"/>
      <c r="E64" s="75"/>
    </row>
    <row r="65" spans="1:5" ht="15.75">
      <c r="A65" s="27"/>
      <c r="B65" s="28" t="s">
        <v>100</v>
      </c>
      <c r="C65" s="44"/>
      <c r="D65" s="44"/>
      <c r="E65" s="52"/>
    </row>
    <row r="66" spans="1:5" ht="15.75">
      <c r="A66" s="22" t="s">
        <v>99</v>
      </c>
      <c r="B66" s="23" t="s">
        <v>98</v>
      </c>
      <c r="C66" s="45">
        <f>SUM(C67:C74)</f>
        <v>132070.6</v>
      </c>
      <c r="D66" s="45">
        <f>SUM(D67:D74)</f>
        <v>130073.3</v>
      </c>
      <c r="E66" s="68">
        <f aca="true" t="shared" si="2" ref="E66:E97">IF(C66&gt;0,D66/C66*100,0)</f>
        <v>98.5</v>
      </c>
    </row>
    <row r="67" spans="1:5" ht="31.5">
      <c r="A67" s="21" t="s">
        <v>97</v>
      </c>
      <c r="B67" s="24" t="s">
        <v>96</v>
      </c>
      <c r="C67" s="46">
        <v>2706.5</v>
      </c>
      <c r="D67" s="44">
        <v>2706.5</v>
      </c>
      <c r="E67" s="52">
        <f t="shared" si="2"/>
        <v>100</v>
      </c>
    </row>
    <row r="68" spans="1:5" ht="63">
      <c r="A68" s="21" t="s">
        <v>95</v>
      </c>
      <c r="B68" s="24" t="s">
        <v>94</v>
      </c>
      <c r="C68" s="46">
        <v>5562.6</v>
      </c>
      <c r="D68" s="44">
        <v>5562.2</v>
      </c>
      <c r="E68" s="52">
        <f t="shared" si="2"/>
        <v>100</v>
      </c>
    </row>
    <row r="69" spans="1:5" ht="47.25">
      <c r="A69" s="21" t="s">
        <v>93</v>
      </c>
      <c r="B69" s="24" t="s">
        <v>92</v>
      </c>
      <c r="C69" s="46">
        <v>66260</v>
      </c>
      <c r="D69" s="49">
        <v>66156.8</v>
      </c>
      <c r="E69" s="52">
        <f t="shared" si="2"/>
        <v>99.8</v>
      </c>
    </row>
    <row r="70" spans="1:5" ht="15.75">
      <c r="A70" s="21" t="s">
        <v>91</v>
      </c>
      <c r="B70" s="24" t="s">
        <v>90</v>
      </c>
      <c r="C70" s="46">
        <v>13.8</v>
      </c>
      <c r="D70" s="44">
        <v>13.8</v>
      </c>
      <c r="E70" s="52">
        <f t="shared" si="2"/>
        <v>100</v>
      </c>
    </row>
    <row r="71" spans="1:5" ht="47.25">
      <c r="A71" s="21" t="s">
        <v>89</v>
      </c>
      <c r="B71" s="24" t="s">
        <v>88</v>
      </c>
      <c r="C71" s="46">
        <v>10969.2</v>
      </c>
      <c r="D71" s="44">
        <v>10967.2</v>
      </c>
      <c r="E71" s="52">
        <f t="shared" si="2"/>
        <v>100</v>
      </c>
    </row>
    <row r="72" spans="1:5" ht="15.75">
      <c r="A72" s="21" t="s">
        <v>87</v>
      </c>
      <c r="B72" s="24" t="s">
        <v>86</v>
      </c>
      <c r="C72" s="46">
        <v>100</v>
      </c>
      <c r="D72" s="44">
        <v>100</v>
      </c>
      <c r="E72" s="52">
        <f t="shared" si="2"/>
        <v>100</v>
      </c>
    </row>
    <row r="73" spans="1:5" ht="15.75">
      <c r="A73" s="21" t="s">
        <v>85</v>
      </c>
      <c r="B73" s="24" t="s">
        <v>84</v>
      </c>
      <c r="C73" s="46">
        <v>55</v>
      </c>
      <c r="D73" s="44">
        <v>0</v>
      </c>
      <c r="E73" s="52">
        <f t="shared" si="2"/>
        <v>0</v>
      </c>
    </row>
    <row r="74" spans="1:5" ht="15.75">
      <c r="A74" s="21" t="s">
        <v>83</v>
      </c>
      <c r="B74" s="24" t="s">
        <v>82</v>
      </c>
      <c r="C74" s="46">
        <v>46403.5</v>
      </c>
      <c r="D74" s="44">
        <v>44566.8</v>
      </c>
      <c r="E74" s="52">
        <f t="shared" si="2"/>
        <v>96</v>
      </c>
    </row>
    <row r="75" spans="1:5" ht="15.75">
      <c r="A75" s="22" t="s">
        <v>81</v>
      </c>
      <c r="B75" s="23" t="s">
        <v>80</v>
      </c>
      <c r="C75" s="45">
        <f>SUM(C76)</f>
        <v>1251.2</v>
      </c>
      <c r="D75" s="45">
        <f>SUM(D76)</f>
        <v>1251.2</v>
      </c>
      <c r="E75" s="68">
        <f t="shared" si="2"/>
        <v>100</v>
      </c>
    </row>
    <row r="76" spans="1:5" ht="15.75">
      <c r="A76" s="18" t="s">
        <v>79</v>
      </c>
      <c r="B76" s="19" t="s">
        <v>78</v>
      </c>
      <c r="C76" s="46">
        <v>1251.2</v>
      </c>
      <c r="D76" s="44">
        <v>1251.2</v>
      </c>
      <c r="E76" s="52">
        <f t="shared" si="2"/>
        <v>100</v>
      </c>
    </row>
    <row r="77" spans="1:5" ht="31.5">
      <c r="A77" s="22" t="s">
        <v>77</v>
      </c>
      <c r="B77" s="23" t="s">
        <v>76</v>
      </c>
      <c r="C77" s="45">
        <f>SUM(C78:C80)</f>
        <v>26670.7</v>
      </c>
      <c r="D77" s="45">
        <f>SUM(D78:D80)</f>
        <v>26638.2</v>
      </c>
      <c r="E77" s="68">
        <f t="shared" si="2"/>
        <v>99.9</v>
      </c>
    </row>
    <row r="78" spans="1:5" ht="15.75">
      <c r="A78" s="21" t="s">
        <v>75</v>
      </c>
      <c r="B78" s="24" t="s">
        <v>74</v>
      </c>
      <c r="C78" s="46"/>
      <c r="D78" s="44"/>
      <c r="E78" s="52">
        <f t="shared" si="2"/>
        <v>0</v>
      </c>
    </row>
    <row r="79" spans="1:5" ht="47.25">
      <c r="A79" s="21" t="s">
        <v>73</v>
      </c>
      <c r="B79" s="24" t="s">
        <v>72</v>
      </c>
      <c r="C79" s="46">
        <v>4338.7</v>
      </c>
      <c r="D79" s="44">
        <v>4338.7</v>
      </c>
      <c r="E79" s="52">
        <f t="shared" si="2"/>
        <v>100</v>
      </c>
    </row>
    <row r="80" spans="1:5" ht="15.75">
      <c r="A80" s="21" t="s">
        <v>71</v>
      </c>
      <c r="B80" s="24" t="s">
        <v>70</v>
      </c>
      <c r="C80" s="46">
        <v>22332</v>
      </c>
      <c r="D80" s="44">
        <v>22299.5</v>
      </c>
      <c r="E80" s="52">
        <f t="shared" si="2"/>
        <v>99.9</v>
      </c>
    </row>
    <row r="81" spans="1:5" ht="15.75">
      <c r="A81" s="22" t="s">
        <v>69</v>
      </c>
      <c r="B81" s="23" t="s">
        <v>68</v>
      </c>
      <c r="C81" s="45">
        <f>SUM(C82:C88)</f>
        <v>132745</v>
      </c>
      <c r="D81" s="45">
        <f>SUM(D82:D88)</f>
        <v>125852.5</v>
      </c>
      <c r="E81" s="68">
        <f t="shared" si="2"/>
        <v>94.8</v>
      </c>
    </row>
    <row r="82" spans="1:5" ht="15.75">
      <c r="A82" s="21" t="s">
        <v>67</v>
      </c>
      <c r="B82" s="24" t="s">
        <v>66</v>
      </c>
      <c r="C82" s="46">
        <v>809.6</v>
      </c>
      <c r="D82" s="44">
        <v>809.6</v>
      </c>
      <c r="E82" s="52">
        <f t="shared" si="2"/>
        <v>100</v>
      </c>
    </row>
    <row r="83" spans="1:5" ht="15.75">
      <c r="A83" s="21" t="s">
        <v>65</v>
      </c>
      <c r="B83" s="24" t="s">
        <v>64</v>
      </c>
      <c r="C83" s="46"/>
      <c r="D83" s="44"/>
      <c r="E83" s="52">
        <f t="shared" si="2"/>
        <v>0</v>
      </c>
    </row>
    <row r="84" spans="1:5" ht="15.75">
      <c r="A84" s="21" t="s">
        <v>63</v>
      </c>
      <c r="B84" s="24" t="s">
        <v>62</v>
      </c>
      <c r="C84" s="46">
        <v>75034.4</v>
      </c>
      <c r="D84" s="44">
        <v>74574</v>
      </c>
      <c r="E84" s="52">
        <f t="shared" si="2"/>
        <v>99.4</v>
      </c>
    </row>
    <row r="85" spans="1:5" ht="15.75">
      <c r="A85" s="21" t="s">
        <v>214</v>
      </c>
      <c r="B85" s="24" t="s">
        <v>215</v>
      </c>
      <c r="C85" s="46">
        <v>121.7</v>
      </c>
      <c r="D85" s="44">
        <v>121.7</v>
      </c>
      <c r="E85" s="52">
        <f t="shared" si="2"/>
        <v>100</v>
      </c>
    </row>
    <row r="86" spans="1:5" ht="15.75">
      <c r="A86" s="21" t="s">
        <v>61</v>
      </c>
      <c r="B86" s="24" t="s">
        <v>60</v>
      </c>
      <c r="C86" s="46">
        <v>49526.3</v>
      </c>
      <c r="D86" s="44">
        <v>43106.7</v>
      </c>
      <c r="E86" s="52">
        <f t="shared" si="2"/>
        <v>87</v>
      </c>
    </row>
    <row r="87" spans="1:5" ht="15.75">
      <c r="A87" s="21" t="s">
        <v>208</v>
      </c>
      <c r="B87" s="24" t="s">
        <v>211</v>
      </c>
      <c r="C87" s="46">
        <v>659.8</v>
      </c>
      <c r="D87" s="44">
        <v>649.7</v>
      </c>
      <c r="E87" s="52">
        <f t="shared" si="2"/>
        <v>98.5</v>
      </c>
    </row>
    <row r="88" spans="1:5" ht="15.75">
      <c r="A88" s="21" t="s">
        <v>59</v>
      </c>
      <c r="B88" s="24" t="s">
        <v>49</v>
      </c>
      <c r="C88" s="46">
        <v>6593.2</v>
      </c>
      <c r="D88" s="44">
        <v>6590.8</v>
      </c>
      <c r="E88" s="52">
        <f t="shared" si="2"/>
        <v>100</v>
      </c>
    </row>
    <row r="89" spans="1:5" ht="15.75">
      <c r="A89" s="22" t="s">
        <v>58</v>
      </c>
      <c r="B89" s="23" t="s">
        <v>57</v>
      </c>
      <c r="C89" s="45">
        <f>SUM(C90:C93)</f>
        <v>175773.6</v>
      </c>
      <c r="D89" s="45">
        <f>SUM(D90:D93)</f>
        <v>144693.4</v>
      </c>
      <c r="E89" s="68">
        <f t="shared" si="2"/>
        <v>82.3</v>
      </c>
    </row>
    <row r="90" spans="1:5" ht="15.75">
      <c r="A90" s="21" t="s">
        <v>56</v>
      </c>
      <c r="B90" s="24" t="s">
        <v>55</v>
      </c>
      <c r="C90" s="46">
        <v>63621.4</v>
      </c>
      <c r="D90" s="44">
        <v>32889.5</v>
      </c>
      <c r="E90" s="52">
        <f t="shared" si="2"/>
        <v>51.7</v>
      </c>
    </row>
    <row r="91" spans="1:5" ht="15.75">
      <c r="A91" s="21" t="s">
        <v>54</v>
      </c>
      <c r="B91" s="24" t="s">
        <v>53</v>
      </c>
      <c r="C91" s="44">
        <v>31841.5</v>
      </c>
      <c r="D91" s="44">
        <v>31840.5</v>
      </c>
      <c r="E91" s="52">
        <f t="shared" si="2"/>
        <v>100</v>
      </c>
    </row>
    <row r="92" spans="1:5" ht="15.75">
      <c r="A92" s="21" t="s">
        <v>52</v>
      </c>
      <c r="B92" s="24" t="s">
        <v>51</v>
      </c>
      <c r="C92" s="49">
        <v>51287.8</v>
      </c>
      <c r="D92" s="44">
        <v>50940.5</v>
      </c>
      <c r="E92" s="52">
        <f t="shared" si="2"/>
        <v>99.3</v>
      </c>
    </row>
    <row r="93" spans="1:5" ht="15.75">
      <c r="A93" s="21" t="s">
        <v>50</v>
      </c>
      <c r="B93" s="24" t="s">
        <v>49</v>
      </c>
      <c r="C93" s="48">
        <v>29022.9</v>
      </c>
      <c r="D93" s="44">
        <v>29022.9</v>
      </c>
      <c r="E93" s="52">
        <f t="shared" si="2"/>
        <v>100</v>
      </c>
    </row>
    <row r="94" spans="1:5" ht="15.75">
      <c r="A94" s="22" t="s">
        <v>48</v>
      </c>
      <c r="B94" s="23" t="s">
        <v>47</v>
      </c>
      <c r="C94" s="47">
        <f>SUM(C95:C96)</f>
        <v>0.9</v>
      </c>
      <c r="D94" s="47">
        <f>SUM(D95:D96)</f>
        <v>0.9</v>
      </c>
      <c r="E94" s="69">
        <f t="shared" si="2"/>
        <v>100</v>
      </c>
    </row>
    <row r="95" spans="1:5" ht="15.75">
      <c r="A95" s="18" t="s">
        <v>212</v>
      </c>
      <c r="B95" s="19" t="s">
        <v>213</v>
      </c>
      <c r="C95" s="48">
        <v>0.9</v>
      </c>
      <c r="D95" s="49">
        <v>0.9</v>
      </c>
      <c r="E95" s="70">
        <f t="shared" si="2"/>
        <v>100</v>
      </c>
    </row>
    <row r="96" spans="1:5" ht="31.5">
      <c r="A96" s="18" t="s">
        <v>46</v>
      </c>
      <c r="B96" s="19" t="s">
        <v>45</v>
      </c>
      <c r="C96" s="48"/>
      <c r="D96" s="49"/>
      <c r="E96" s="70">
        <f t="shared" si="2"/>
        <v>0</v>
      </c>
    </row>
    <row r="97" spans="1:5" ht="15.75">
      <c r="A97" s="22" t="s">
        <v>44</v>
      </c>
      <c r="B97" s="23" t="s">
        <v>43</v>
      </c>
      <c r="C97" s="45">
        <f>SUM(C98:C102)</f>
        <v>984314.4</v>
      </c>
      <c r="D97" s="45">
        <f>SUM(D98:D102)</f>
        <v>983948.5</v>
      </c>
      <c r="E97" s="68">
        <f t="shared" si="2"/>
        <v>100</v>
      </c>
    </row>
    <row r="98" spans="1:5" ht="15.75">
      <c r="A98" s="21" t="s">
        <v>42</v>
      </c>
      <c r="B98" s="24" t="s">
        <v>41</v>
      </c>
      <c r="C98" s="46">
        <v>463477.2</v>
      </c>
      <c r="D98" s="44">
        <v>463477.1</v>
      </c>
      <c r="E98" s="52">
        <f aca="true" t="shared" si="3" ref="E98:E119">IF(C98&gt;0,D98/C98*100,0)</f>
        <v>100</v>
      </c>
    </row>
    <row r="99" spans="1:5" ht="15.75">
      <c r="A99" s="21" t="s">
        <v>40</v>
      </c>
      <c r="B99" s="24" t="s">
        <v>39</v>
      </c>
      <c r="C99" s="46">
        <v>465734.8</v>
      </c>
      <c r="D99" s="44">
        <v>465724.7</v>
      </c>
      <c r="E99" s="52">
        <f t="shared" si="3"/>
        <v>100</v>
      </c>
    </row>
    <row r="100" spans="1:5" ht="31.5">
      <c r="A100" s="21" t="s">
        <v>38</v>
      </c>
      <c r="B100" s="24" t="s">
        <v>37</v>
      </c>
      <c r="C100" s="46">
        <v>140.2</v>
      </c>
      <c r="D100" s="44">
        <v>140.2</v>
      </c>
      <c r="E100" s="52">
        <f t="shared" si="3"/>
        <v>100</v>
      </c>
    </row>
    <row r="101" spans="1:5" ht="15.75">
      <c r="A101" s="21" t="s">
        <v>36</v>
      </c>
      <c r="B101" s="24" t="s">
        <v>35</v>
      </c>
      <c r="C101" s="50">
        <v>10189</v>
      </c>
      <c r="D101" s="50">
        <v>10046.8</v>
      </c>
      <c r="E101" s="52">
        <f t="shared" si="3"/>
        <v>98.6</v>
      </c>
    </row>
    <row r="102" spans="1:5" ht="15.75">
      <c r="A102" s="21" t="s">
        <v>34</v>
      </c>
      <c r="B102" s="24" t="s">
        <v>33</v>
      </c>
      <c r="C102" s="46">
        <v>44773.2</v>
      </c>
      <c r="D102" s="44">
        <v>44559.7</v>
      </c>
      <c r="E102" s="52">
        <f t="shared" si="3"/>
        <v>99.5</v>
      </c>
    </row>
    <row r="103" spans="1:5" ht="15.75">
      <c r="A103" s="22" t="s">
        <v>32</v>
      </c>
      <c r="B103" s="23" t="s">
        <v>31</v>
      </c>
      <c r="C103" s="45">
        <f>SUM(C104:C105)</f>
        <v>74297</v>
      </c>
      <c r="D103" s="45">
        <f>SUM(D104:D105)</f>
        <v>74296.9</v>
      </c>
      <c r="E103" s="68">
        <f t="shared" si="3"/>
        <v>100</v>
      </c>
    </row>
    <row r="104" spans="1:5" ht="15.75">
      <c r="A104" s="21" t="s">
        <v>30</v>
      </c>
      <c r="B104" s="24" t="s">
        <v>29</v>
      </c>
      <c r="C104" s="46">
        <v>67751.5</v>
      </c>
      <c r="D104" s="44">
        <v>67751.4</v>
      </c>
      <c r="E104" s="52">
        <f t="shared" si="3"/>
        <v>100</v>
      </c>
    </row>
    <row r="105" spans="1:5" ht="31.5">
      <c r="A105" s="21" t="s">
        <v>28</v>
      </c>
      <c r="B105" s="24" t="s">
        <v>27</v>
      </c>
      <c r="C105" s="46">
        <v>6545.5</v>
      </c>
      <c r="D105" s="44">
        <v>6545.5</v>
      </c>
      <c r="E105" s="52">
        <f t="shared" si="3"/>
        <v>100</v>
      </c>
    </row>
    <row r="106" spans="1:5" ht="15.75">
      <c r="A106" s="22" t="s">
        <v>26</v>
      </c>
      <c r="B106" s="23" t="s">
        <v>25</v>
      </c>
      <c r="C106" s="45">
        <f>SUM(C107:C110)</f>
        <v>37390.1</v>
      </c>
      <c r="D106" s="45">
        <f>SUM(D107:D110)</f>
        <v>35772.9</v>
      </c>
      <c r="E106" s="68">
        <f t="shared" si="3"/>
        <v>95.7</v>
      </c>
    </row>
    <row r="107" spans="1:5" ht="15.75">
      <c r="A107" s="21" t="s">
        <v>204</v>
      </c>
      <c r="B107" s="24" t="s">
        <v>205</v>
      </c>
      <c r="C107" s="46">
        <v>5256</v>
      </c>
      <c r="D107" s="44">
        <v>5252.7</v>
      </c>
      <c r="E107" s="52">
        <f t="shared" si="3"/>
        <v>99.9</v>
      </c>
    </row>
    <row r="108" spans="1:5" ht="15.75">
      <c r="A108" s="21" t="s">
        <v>24</v>
      </c>
      <c r="B108" s="24" t="s">
        <v>23</v>
      </c>
      <c r="C108" s="46">
        <v>7403.4</v>
      </c>
      <c r="D108" s="44">
        <v>7396.4</v>
      </c>
      <c r="E108" s="52">
        <f t="shared" si="3"/>
        <v>99.9</v>
      </c>
    </row>
    <row r="109" spans="1:5" ht="15.75">
      <c r="A109" s="21" t="s">
        <v>22</v>
      </c>
      <c r="B109" s="24" t="s">
        <v>21</v>
      </c>
      <c r="C109" s="46">
        <v>22923.9</v>
      </c>
      <c r="D109" s="44">
        <v>21317</v>
      </c>
      <c r="E109" s="52">
        <f t="shared" si="3"/>
        <v>93</v>
      </c>
    </row>
    <row r="110" spans="1:5" ht="15.75">
      <c r="A110" s="29" t="s">
        <v>20</v>
      </c>
      <c r="B110" s="30" t="s">
        <v>19</v>
      </c>
      <c r="C110" s="51">
        <v>1806.8</v>
      </c>
      <c r="D110" s="52">
        <v>1806.8</v>
      </c>
      <c r="E110" s="52">
        <f t="shared" si="3"/>
        <v>100</v>
      </c>
    </row>
    <row r="111" spans="1:5" ht="15.75">
      <c r="A111" s="22" t="s">
        <v>18</v>
      </c>
      <c r="B111" s="23" t="s">
        <v>17</v>
      </c>
      <c r="C111" s="45">
        <f>SUM(C112)</f>
        <v>57341.2</v>
      </c>
      <c r="D111" s="45">
        <f>SUM(D112)</f>
        <v>57311.7</v>
      </c>
      <c r="E111" s="68">
        <f t="shared" si="3"/>
        <v>99.9</v>
      </c>
    </row>
    <row r="112" spans="1:5" ht="15.75">
      <c r="A112" s="18" t="s">
        <v>16</v>
      </c>
      <c r="B112" s="19" t="s">
        <v>15</v>
      </c>
      <c r="C112" s="46">
        <v>57341.2</v>
      </c>
      <c r="D112" s="44">
        <v>57311.7</v>
      </c>
      <c r="E112" s="52">
        <f t="shared" si="3"/>
        <v>99.9</v>
      </c>
    </row>
    <row r="113" spans="1:5" ht="15.75">
      <c r="A113" s="22" t="s">
        <v>14</v>
      </c>
      <c r="B113" s="23" t="s">
        <v>13</v>
      </c>
      <c r="C113" s="45">
        <f>SUM(C114:C116)</f>
        <v>3841.6</v>
      </c>
      <c r="D113" s="45">
        <f>SUM(D114:D116)</f>
        <v>3841.6</v>
      </c>
      <c r="E113" s="68">
        <f t="shared" si="3"/>
        <v>100</v>
      </c>
    </row>
    <row r="114" spans="1:5" ht="15.75">
      <c r="A114" s="18" t="s">
        <v>209</v>
      </c>
      <c r="B114" s="19" t="s">
        <v>210</v>
      </c>
      <c r="C114" s="46">
        <v>2727.6</v>
      </c>
      <c r="D114" s="44">
        <v>2727.6</v>
      </c>
      <c r="E114" s="52">
        <f t="shared" si="3"/>
        <v>100</v>
      </c>
    </row>
    <row r="115" spans="1:5" ht="15.75">
      <c r="A115" s="18" t="s">
        <v>12</v>
      </c>
      <c r="B115" s="19" t="s">
        <v>11</v>
      </c>
      <c r="C115" s="46">
        <v>1096.5</v>
      </c>
      <c r="D115" s="44">
        <v>1096.5</v>
      </c>
      <c r="E115" s="52">
        <f t="shared" si="3"/>
        <v>100</v>
      </c>
    </row>
    <row r="116" spans="1:5" ht="31.5">
      <c r="A116" s="18" t="s">
        <v>10</v>
      </c>
      <c r="B116" s="19" t="s">
        <v>9</v>
      </c>
      <c r="C116" s="46">
        <v>17.5</v>
      </c>
      <c r="D116" s="44">
        <v>17.5</v>
      </c>
      <c r="E116" s="52">
        <f t="shared" si="3"/>
        <v>100</v>
      </c>
    </row>
    <row r="117" spans="1:5" ht="31.5">
      <c r="A117" s="22" t="s">
        <v>8</v>
      </c>
      <c r="B117" s="23" t="s">
        <v>7</v>
      </c>
      <c r="C117" s="45">
        <f>SUM(C118)</f>
        <v>1.4</v>
      </c>
      <c r="D117" s="45">
        <f>SUM(D118)</f>
        <v>1.4</v>
      </c>
      <c r="E117" s="68">
        <f t="shared" si="3"/>
        <v>100</v>
      </c>
    </row>
    <row r="118" spans="1:5" ht="32.25" thickBot="1">
      <c r="A118" s="18" t="s">
        <v>6</v>
      </c>
      <c r="B118" s="19" t="s">
        <v>5</v>
      </c>
      <c r="C118" s="46">
        <v>1.4</v>
      </c>
      <c r="D118" s="44">
        <v>1.4</v>
      </c>
      <c r="E118" s="52">
        <f t="shared" si="3"/>
        <v>100</v>
      </c>
    </row>
    <row r="119" spans="1:5" ht="16.5" thickBot="1">
      <c r="A119" s="31" t="s">
        <v>4</v>
      </c>
      <c r="B119" s="32" t="s">
        <v>3</v>
      </c>
      <c r="C119" s="53">
        <f>C66+C75+C77+C81+C89+C94+C97+C103+C106+C111+C113+C117</f>
        <v>1625697.7</v>
      </c>
      <c r="D119" s="53">
        <f>D66+D75+D77+D81+D89+D94+D97+D103+D106+D111+D113+D117</f>
        <v>1583682.5</v>
      </c>
      <c r="E119" s="53">
        <f t="shared" si="3"/>
        <v>97.4</v>
      </c>
    </row>
    <row r="120" spans="1:5" ht="48" thickBot="1">
      <c r="A120" s="33" t="s">
        <v>2</v>
      </c>
      <c r="B120" s="34" t="s">
        <v>1</v>
      </c>
      <c r="C120" s="54">
        <f>SUM(C63-C119)</f>
        <v>-53345.2</v>
      </c>
      <c r="D120" s="54">
        <f>SUM(D63-D119)</f>
        <v>7594.4</v>
      </c>
      <c r="E120" s="54"/>
    </row>
    <row r="123" spans="1:5" ht="18.75">
      <c r="A123" s="111" t="s">
        <v>219</v>
      </c>
      <c r="B123" s="111"/>
      <c r="C123" s="35"/>
      <c r="D123" s="35"/>
      <c r="E123" s="98" t="s">
        <v>220</v>
      </c>
    </row>
  </sheetData>
  <sheetProtection insertRows="0"/>
  <autoFilter ref="A5:E120"/>
  <mergeCells count="3">
    <mergeCell ref="A123:B123"/>
    <mergeCell ref="A1:E1"/>
    <mergeCell ref="A2:E2"/>
  </mergeCells>
  <printOptions/>
  <pageMargins left="0.1968503937007874" right="0" top="0.1968503937007874" bottom="0.1968503937007874" header="0.31496062992125984" footer="0.31496062992125984"/>
  <pageSetup fitToHeight="4" fitToWidth="1" horizontalDpi="600" verticalDpi="600" orientation="portrait" paperSize="9" scale="77" r:id="rId1"/>
  <rowBreaks count="1" manualBreakCount="1">
    <brk id="6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Administation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Nikolay</dc:creator>
  <cp:keywords/>
  <dc:description/>
  <cp:lastModifiedBy>Вачаган</cp:lastModifiedBy>
  <cp:lastPrinted>2017-01-17T12:26:45Z</cp:lastPrinted>
  <dcterms:created xsi:type="dcterms:W3CDTF">2002-10-29T08:22:06Z</dcterms:created>
  <dcterms:modified xsi:type="dcterms:W3CDTF">2017-03-06T10:29:29Z</dcterms:modified>
  <cp:category/>
  <cp:version/>
  <cp:contentType/>
  <cp:contentStatus/>
</cp:coreProperties>
</file>