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activeTab="0"/>
  </bookViews>
  <sheets>
    <sheet name="КБ" sheetId="1" r:id="rId1"/>
  </sheets>
  <definedNames>
    <definedName name="_xlnm._FilterDatabase" localSheetId="0" hidden="1">'КБ'!$A$5:$E$121</definedName>
    <definedName name="_xlnm.Print_Titles" localSheetId="0">'КБ'!$4:$4</definedName>
    <definedName name="_xlnm.Print_Area" localSheetId="0">'КБ'!$A$1:$E$124</definedName>
  </definedNames>
  <calcPr fullCalcOnLoad="1" fullPrecision="0"/>
</workbook>
</file>

<file path=xl/sharedStrings.xml><?xml version="1.0" encoding="utf-8"?>
<sst xmlns="http://schemas.openxmlformats.org/spreadsheetml/2006/main" count="238" uniqueCount="236">
  <si>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</si>
  <si>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</si>
  <si>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</si>
  <si>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</si>
  <si>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</si>
  <si>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</si>
  <si>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</si>
  <si>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</si>
  <si>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</si>
  <si>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</si>
  <si>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</si>
  <si>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</si>
  <si>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</si>
  <si>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</si>
  <si>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</si>
  <si>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</si>
  <si>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</si>
  <si>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</si>
  <si>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</si>
  <si>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</si>
  <si>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</si>
  <si>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</si>
  <si>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</si>
  <si>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</si>
  <si>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</si>
  <si>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</si>
  <si>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</si>
  <si>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</si>
  <si>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</si>
  <si>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</si>
  <si>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</si>
  <si>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</si>
  <si>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</si>
  <si>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</si>
  <si>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</si>
  <si>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</si>
  <si>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</si>
  <si>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</si>
  <si>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</si>
  <si>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</si>
  <si>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</si>
  <si>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</si>
  <si>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</si>
  <si>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</si>
  <si>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</si>
  <si>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</si>
  <si>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</si>
  <si>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</si>
  <si>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</si>
  <si>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</si>
  <si>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</si>
  <si>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</si>
  <si>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</si>
  <si>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</si>
  <si>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</si>
  <si>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</si>
  <si>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</si>
  <si>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</si>
  <si>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</si>
  <si>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</si>
  <si>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</si>
  <si>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</si>
  <si>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</si>
  <si>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</si>
  <si>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</si>
  <si>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</si>
  <si>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</si>
  <si>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</si>
  <si>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</si>
  <si>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</si>
  <si>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</si>
  <si>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</si>
  <si>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</si>
  <si>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</si>
  <si>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</si>
  <si>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</si>
  <si>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</si>
  <si>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</si>
  <si>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</si>
  <si>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</si>
  <si>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</si>
  <si>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</si>
  <si>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</si>
  <si>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</si>
  <si>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</si>
  <si>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</si>
  <si>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</si>
  <si>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</si>
  <si>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</si>
  <si>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</si>
  <si>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</si>
  <si>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</si>
  <si>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</si>
  <si>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</si>
  <si>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</si>
  <si>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</si>
  <si>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</si>
  <si>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</si>
  <si>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</si>
  <si>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</si>
  <si>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</si>
  <si>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</si>
  <si>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</si>
  <si>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</si>
  <si>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</si>
  <si>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</si>
  <si>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</si>
  <si>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</si>
  <si>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</si>
  <si>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</si>
  <si>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</si>
  <si>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</si>
  <si>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</si>
  <si>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</si>
  <si>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</si>
  <si>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</si>
  <si>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</si>
  <si>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</si>
  <si>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</si>
  <si>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</si>
  <si>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</si>
  <si>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</si>
  <si>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</si>
  <si>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</si>
  <si>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</si>
  <si>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</si>
  <si>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</si>
  <si>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</si>
  <si>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</si>
  <si>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</si>
  <si>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</si>
  <si>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</si>
  <si>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</si>
  <si>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</si>
  <si>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</si>
  <si>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</si>
  <si>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</si>
  <si>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</si>
  <si>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</si>
  <si>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</si>
  <si>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</si>
  <si>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</si>
  <si>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</si>
  <si>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</si>
  <si>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</si>
  <si>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</si>
  <si>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</si>
  <si>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</si>
  <si>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</si>
  <si>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</si>
  <si>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</si>
  <si>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</si>
  <si>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</si>
  <si>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</si>
  <si>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</si>
  <si>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</si>
  <si>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</si>
  <si>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</si>
  <si>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</si>
  <si>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</si>
  <si>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</si>
  <si>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</si>
  <si>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</si>
  <si>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</si>
  <si>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</si>
  <si>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</si>
  <si>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</si>
  <si>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</si>
  <si>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</si>
  <si>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</si>
  <si>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</si>
  <si>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</si>
  <si>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</si>
  <si>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</si>
  <si>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</si>
  <si>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</si>
  <si>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</si>
  <si>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</si>
  <si>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</si>
  <si>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</si>
  <si>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</si>
  <si>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</si>
  <si>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</si>
  <si>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</si>
  <si>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</si>
  <si>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</si>
  <si>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</si>
  <si>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</si>
  <si>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</si>
  <si>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</si>
  <si>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</si>
  <si>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</si>
  <si>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</si>
  <si>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</si>
  <si>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</si>
  <si>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</si>
  <si>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</si>
  <si>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</si>
  <si>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</si>
  <si>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</si>
  <si>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</si>
  <si>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</si>
  <si>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</si>
  <si>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</si>
  <si>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</si>
  <si>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</si>
  <si>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</si>
  <si>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</si>
  <si>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</si>
  <si>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</si>
  <si>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</si>
  <si>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</si>
  <si>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</si>
  <si>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</si>
  <si>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</si>
  <si>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</si>
  <si>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</si>
  <si>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</si>
  <si>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</si>
  <si>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</si>
  <si>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</si>
  <si>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</si>
  <si>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</si>
  <si>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</si>
  <si>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</si>
  <si>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</si>
  <si>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000 1 16 23000 00 0000 140</t>
  </si>
  <si>
    <t>Доходы от возмещения ущерба при возникновении страховых случаев</t>
  </si>
  <si>
    <t>Зам.главы администрации - начальник финансового управления</t>
  </si>
  <si>
    <t>Солуянова С.А.</t>
  </si>
  <si>
    <t>Месячный отчет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</si>
  <si>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</si>
  <si>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</si>
  <si>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</si>
  <si>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на 01.03.2016г.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</si>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</sst>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172" fontId="2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7"/>
  <sheetViews>
    <sheetView showZeros="0" tabSelected="1" view="pageBreakPreview" zoomScale="80" zoomScaleNormal="90" zoomScaleSheetLayoutView="80" zoomScalePageLayoutView="0" workbookViewId="0" topLeftCell="A1">
      <pane ySplit="5" topLeftCell="A54" activePane="bottomLeft" state="frozen"/>
      <selection pane="topLeft" activeCell="G117" sqref="G117"/>
      <selection pane="bottomLeft" activeCell="D60" sqref="D60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5" width="14.125" style="4" customWidth="1"/>
    <col min="6" max="16384" width="9.125" style="4" customWidth="1"/>
  </cols>
  <sheetData>
    <row r="1" spans="1:5" ht="20.25" customHeight="1">
      <c r="A1" s="110" t="s">
        <v>193</v>
      </c>
      <c r="B1" s="110"/>
      <c r="C1" s="110"/>
      <c r="D1" s="110"/>
      <c r="E1" s="110"/>
    </row>
    <row r="2" spans="1:5" ht="18.75">
      <c r="A2" s="109" t="s">
        <v>234</v>
      </c>
      <c r="B2" s="109"/>
      <c r="C2" s="109"/>
      <c r="D2" s="109"/>
      <c r="E2" s="109"/>
    </row>
    <row r="3" spans="1:5" ht="16.5" thickBot="1">
      <c r="A3" s="5"/>
      <c r="B3" s="6"/>
      <c r="C3" s="7"/>
      <c r="D3" s="8"/>
      <c r="E3" s="8"/>
    </row>
    <row r="4" spans="1:5" ht="79.5" thickBot="1">
      <c r="A4" s="9" t="s">
        <v>191</v>
      </c>
      <c r="B4" s="10" t="s">
        <v>190</v>
      </c>
      <c r="C4" s="11" t="s">
        <v>192</v>
      </c>
      <c r="D4" s="12" t="s">
        <v>189</v>
      </c>
      <c r="E4" s="13" t="s">
        <v>188</v>
      </c>
    </row>
    <row r="5" spans="1:5" ht="16.5" thickBot="1">
      <c r="A5" s="14">
        <v>1</v>
      </c>
      <c r="B5" s="15">
        <v>2</v>
      </c>
      <c r="C5" s="16" t="s">
        <v>0</v>
      </c>
      <c r="D5" s="17">
        <v>5</v>
      </c>
      <c r="E5" s="17">
        <v>6</v>
      </c>
    </row>
    <row r="6" spans="1:5" ht="16.5" thickBot="1">
      <c r="A6" s="62"/>
      <c r="B6" s="36" t="s">
        <v>187</v>
      </c>
      <c r="C6" s="63"/>
      <c r="D6" s="64"/>
      <c r="E6" s="64"/>
    </row>
    <row r="7" spans="1:5" ht="16.5" thickBot="1">
      <c r="A7" s="37" t="s">
        <v>186</v>
      </c>
      <c r="B7" s="38" t="s">
        <v>185</v>
      </c>
      <c r="C7" s="58">
        <f>C8+C25</f>
        <v>511202.6</v>
      </c>
      <c r="D7" s="58">
        <f>D8+D25</f>
        <v>73268.6</v>
      </c>
      <c r="E7" s="58">
        <f aca="true" t="shared" si="0" ref="E7:E39">IF(C7&gt;0,D7/C7*100,0)</f>
        <v>14.3</v>
      </c>
    </row>
    <row r="8" spans="1:5" ht="16.5" thickBot="1">
      <c r="A8" s="65"/>
      <c r="B8" s="80" t="s">
        <v>184</v>
      </c>
      <c r="C8" s="75">
        <f>C9+C12+C16+C19+C24+C11</f>
        <v>435390.2</v>
      </c>
      <c r="D8" s="75">
        <f>D9+D12+D16+D19+D24+D11</f>
        <v>55906.1</v>
      </c>
      <c r="E8" s="75">
        <f t="shared" si="0"/>
        <v>12.8</v>
      </c>
    </row>
    <row r="9" spans="1:5" ht="15.75">
      <c r="A9" s="81" t="s">
        <v>183</v>
      </c>
      <c r="B9" s="84" t="s">
        <v>182</v>
      </c>
      <c r="C9" s="85">
        <f>C10</f>
        <v>248090.1</v>
      </c>
      <c r="D9" s="85">
        <f>D10</f>
        <v>33328.3</v>
      </c>
      <c r="E9" s="85">
        <f t="shared" si="0"/>
        <v>13.4</v>
      </c>
    </row>
    <row r="10" spans="1:5" s="20" customFormat="1" ht="15.75">
      <c r="A10" s="82" t="s">
        <v>181</v>
      </c>
      <c r="B10" s="86" t="s">
        <v>180</v>
      </c>
      <c r="C10" s="66">
        <v>248090.1</v>
      </c>
      <c r="D10" s="66">
        <v>33328.3</v>
      </c>
      <c r="E10" s="1">
        <f t="shared" si="0"/>
        <v>13.4</v>
      </c>
    </row>
    <row r="11" spans="1:5" s="20" customFormat="1" ht="15.75">
      <c r="A11" s="83" t="s">
        <v>213</v>
      </c>
      <c r="B11" s="87" t="s">
        <v>212</v>
      </c>
      <c r="C11" s="67">
        <v>23107.8</v>
      </c>
      <c r="D11" s="67">
        <v>1783.7</v>
      </c>
      <c r="E11" s="2">
        <f t="shared" si="0"/>
        <v>7.7</v>
      </c>
    </row>
    <row r="12" spans="1:5" s="20" customFormat="1" ht="15.75">
      <c r="A12" s="83" t="s">
        <v>179</v>
      </c>
      <c r="B12" s="87" t="s">
        <v>178</v>
      </c>
      <c r="C12" s="67">
        <f>SUM(C13:C14)+C15</f>
        <v>26739</v>
      </c>
      <c r="D12" s="67">
        <f>SUM(D13:D15)</f>
        <v>5512.5</v>
      </c>
      <c r="E12" s="2">
        <f t="shared" si="0"/>
        <v>20.6</v>
      </c>
    </row>
    <row r="13" spans="1:5" s="20" customFormat="1" ht="31.5">
      <c r="A13" s="82" t="s">
        <v>201</v>
      </c>
      <c r="B13" s="86" t="s">
        <v>177</v>
      </c>
      <c r="C13" s="66">
        <v>25015.2</v>
      </c>
      <c r="D13" s="66">
        <v>5335.4</v>
      </c>
      <c r="E13" s="1">
        <f t="shared" si="0"/>
        <v>21.3</v>
      </c>
    </row>
    <row r="14" spans="1:5" s="20" customFormat="1" ht="15.75">
      <c r="A14" s="82" t="s">
        <v>202</v>
      </c>
      <c r="B14" s="86" t="s">
        <v>176</v>
      </c>
      <c r="C14" s="66">
        <v>907.7</v>
      </c>
      <c r="D14" s="66">
        <v>5.6</v>
      </c>
      <c r="E14" s="1">
        <f t="shared" si="0"/>
        <v>0.6</v>
      </c>
    </row>
    <row r="15" spans="1:5" s="20" customFormat="1" ht="31.5">
      <c r="A15" s="82" t="s">
        <v>203</v>
      </c>
      <c r="B15" s="86" t="s">
        <v>204</v>
      </c>
      <c r="C15" s="66">
        <v>816.1</v>
      </c>
      <c r="D15" s="66">
        <v>171.5</v>
      </c>
      <c r="E15" s="1">
        <f t="shared" si="0"/>
        <v>21</v>
      </c>
    </row>
    <row r="16" spans="1:5" s="20" customFormat="1" ht="15.75">
      <c r="A16" s="83" t="s">
        <v>175</v>
      </c>
      <c r="B16" s="87" t="s">
        <v>174</v>
      </c>
      <c r="C16" s="67">
        <f>SUM(C17:C18)</f>
        <v>130108.1</v>
      </c>
      <c r="D16" s="67">
        <f>SUM(D17:D18)</f>
        <v>14444.8</v>
      </c>
      <c r="E16" s="2">
        <f t="shared" si="0"/>
        <v>11.1</v>
      </c>
    </row>
    <row r="17" spans="1:5" s="20" customFormat="1" ht="15.75">
      <c r="A17" s="82" t="s">
        <v>173</v>
      </c>
      <c r="B17" s="86" t="s">
        <v>172</v>
      </c>
      <c r="C17" s="66">
        <v>22732.4</v>
      </c>
      <c r="D17" s="66">
        <v>601</v>
      </c>
      <c r="E17" s="1">
        <f t="shared" si="0"/>
        <v>2.6</v>
      </c>
    </row>
    <row r="18" spans="1:5" s="20" customFormat="1" ht="15.75">
      <c r="A18" s="82" t="s">
        <v>171</v>
      </c>
      <c r="B18" s="86" t="s">
        <v>170</v>
      </c>
      <c r="C18" s="66">
        <v>107375.7</v>
      </c>
      <c r="D18" s="66">
        <v>13843.8</v>
      </c>
      <c r="E18" s="1">
        <f t="shared" si="0"/>
        <v>12.9</v>
      </c>
    </row>
    <row r="19" spans="1:5" s="20" customFormat="1" ht="15.75">
      <c r="A19" s="83" t="s">
        <v>169</v>
      </c>
      <c r="B19" s="87" t="s">
        <v>168</v>
      </c>
      <c r="C19" s="67">
        <f>SUM(C20:C23)</f>
        <v>7345.2</v>
      </c>
      <c r="D19" s="67">
        <f>SUM(D20:D23)</f>
        <v>836.8</v>
      </c>
      <c r="E19" s="2">
        <f t="shared" si="0"/>
        <v>11.4</v>
      </c>
    </row>
    <row r="20" spans="1:5" s="20" customFormat="1" ht="47.25">
      <c r="A20" s="82" t="s">
        <v>167</v>
      </c>
      <c r="B20" s="86" t="s">
        <v>166</v>
      </c>
      <c r="C20" s="66">
        <v>6812.8</v>
      </c>
      <c r="D20" s="66">
        <v>731.6</v>
      </c>
      <c r="E20" s="1">
        <f t="shared" si="0"/>
        <v>10.7</v>
      </c>
    </row>
    <row r="21" spans="1:5" s="20" customFormat="1" ht="63">
      <c r="A21" s="82" t="s">
        <v>165</v>
      </c>
      <c r="B21" s="86" t="s">
        <v>195</v>
      </c>
      <c r="C21" s="66">
        <v>13.2</v>
      </c>
      <c r="D21" s="66"/>
      <c r="E21" s="1">
        <f t="shared" si="0"/>
        <v>0</v>
      </c>
    </row>
    <row r="22" spans="1:5" s="20" customFormat="1" ht="94.5">
      <c r="A22" s="82" t="s">
        <v>233</v>
      </c>
      <c r="B22" s="42" t="s">
        <v>235</v>
      </c>
      <c r="C22" s="66">
        <v>209.7</v>
      </c>
      <c r="D22" s="66">
        <v>12.1</v>
      </c>
      <c r="E22" s="1">
        <f t="shared" si="0"/>
        <v>5.8</v>
      </c>
    </row>
    <row r="23" spans="1:5" s="20" customFormat="1" ht="47.25">
      <c r="A23" s="82" t="s">
        <v>164</v>
      </c>
      <c r="B23" s="86" t="s">
        <v>163</v>
      </c>
      <c r="C23" s="66">
        <v>309.5</v>
      </c>
      <c r="D23" s="66">
        <v>93.1</v>
      </c>
      <c r="E23" s="1">
        <f t="shared" si="0"/>
        <v>30.1</v>
      </c>
    </row>
    <row r="24" spans="1:5" s="20" customFormat="1" ht="32.25" thickBot="1">
      <c r="A24" s="83" t="s">
        <v>162</v>
      </c>
      <c r="B24" s="88" t="s">
        <v>161</v>
      </c>
      <c r="C24" s="89"/>
      <c r="D24" s="89"/>
      <c r="E24" s="90">
        <f t="shared" si="0"/>
        <v>0</v>
      </c>
    </row>
    <row r="25" spans="1:5" ht="16.5" thickBot="1">
      <c r="A25" s="39"/>
      <c r="B25" s="91" t="s">
        <v>160</v>
      </c>
      <c r="C25" s="76">
        <f>C26+C34+C35+C36+C39+C52</f>
        <v>75812.4</v>
      </c>
      <c r="D25" s="76">
        <f>D26+D34+D35+D36+D39+D52</f>
        <v>17362.5</v>
      </c>
      <c r="E25" s="76">
        <f t="shared" si="0"/>
        <v>22.9</v>
      </c>
    </row>
    <row r="26" spans="1:5" ht="63.75" thickBot="1">
      <c r="A26" s="81" t="s">
        <v>159</v>
      </c>
      <c r="B26" s="84" t="s">
        <v>197</v>
      </c>
      <c r="C26" s="85">
        <f>C27+C28+C29+C30+C31+C32+C33</f>
        <v>48096.1</v>
      </c>
      <c r="D26" s="85">
        <f>SUM(D27:D33)</f>
        <v>4265</v>
      </c>
      <c r="E26" s="85">
        <f t="shared" si="0"/>
        <v>8.9</v>
      </c>
    </row>
    <row r="27" spans="1:5" ht="60" customHeight="1">
      <c r="A27" s="93" t="s">
        <v>158</v>
      </c>
      <c r="B27" s="98" t="s">
        <v>157</v>
      </c>
      <c r="C27" s="1">
        <v>77</v>
      </c>
      <c r="D27" s="1"/>
      <c r="E27" s="104">
        <f t="shared" si="0"/>
        <v>0</v>
      </c>
    </row>
    <row r="28" spans="1:5" ht="59.25" customHeight="1">
      <c r="A28" s="93" t="s">
        <v>199</v>
      </c>
      <c r="B28" s="98" t="s">
        <v>200</v>
      </c>
      <c r="C28" s="1"/>
      <c r="D28" s="92"/>
      <c r="E28" s="92">
        <f t="shared" si="0"/>
        <v>0</v>
      </c>
    </row>
    <row r="29" spans="1:5" s="20" customFormat="1" ht="78.75">
      <c r="A29" s="82" t="s">
        <v>198</v>
      </c>
      <c r="B29" s="86" t="s">
        <v>156</v>
      </c>
      <c r="C29" s="66">
        <v>24444</v>
      </c>
      <c r="D29" s="66">
        <v>2441.7</v>
      </c>
      <c r="E29" s="66">
        <f t="shared" si="0"/>
        <v>10</v>
      </c>
    </row>
    <row r="30" spans="1:5" s="20" customFormat="1" ht="110.25">
      <c r="A30" s="82" t="s">
        <v>155</v>
      </c>
      <c r="B30" s="86" t="s">
        <v>154</v>
      </c>
      <c r="C30" s="66">
        <v>696</v>
      </c>
      <c r="D30" s="66">
        <v>6.1</v>
      </c>
      <c r="E30" s="66">
        <f t="shared" si="0"/>
        <v>0.9</v>
      </c>
    </row>
    <row r="31" spans="1:5" s="20" customFormat="1" ht="94.5">
      <c r="A31" s="82" t="s">
        <v>153</v>
      </c>
      <c r="B31" s="86" t="s">
        <v>152</v>
      </c>
      <c r="C31" s="66">
        <v>20126.6</v>
      </c>
      <c r="D31" s="66">
        <v>1222.9</v>
      </c>
      <c r="E31" s="66">
        <f t="shared" si="0"/>
        <v>6.1</v>
      </c>
    </row>
    <row r="32" spans="1:5" s="20" customFormat="1" ht="31.5">
      <c r="A32" s="82" t="s">
        <v>151</v>
      </c>
      <c r="B32" s="86" t="s">
        <v>150</v>
      </c>
      <c r="C32" s="66">
        <v>70.5</v>
      </c>
      <c r="D32" s="66"/>
      <c r="E32" s="66">
        <f t="shared" si="0"/>
        <v>0</v>
      </c>
    </row>
    <row r="33" spans="1:5" s="20" customFormat="1" ht="94.5">
      <c r="A33" s="82" t="s">
        <v>149</v>
      </c>
      <c r="B33" s="86" t="s">
        <v>148</v>
      </c>
      <c r="C33" s="66">
        <v>2682</v>
      </c>
      <c r="D33" s="66">
        <v>594.3</v>
      </c>
      <c r="E33" s="66">
        <f t="shared" si="0"/>
        <v>22.2</v>
      </c>
    </row>
    <row r="34" spans="1:5" s="20" customFormat="1" ht="31.5">
      <c r="A34" s="83" t="s">
        <v>147</v>
      </c>
      <c r="B34" s="87" t="s">
        <v>146</v>
      </c>
      <c r="C34" s="67">
        <v>1564.3</v>
      </c>
      <c r="D34" s="67">
        <v>1117.3</v>
      </c>
      <c r="E34" s="67">
        <f t="shared" si="0"/>
        <v>71.4</v>
      </c>
    </row>
    <row r="35" spans="1:5" s="20" customFormat="1" ht="31.5">
      <c r="A35" s="83" t="s">
        <v>145</v>
      </c>
      <c r="B35" s="87" t="s">
        <v>144</v>
      </c>
      <c r="C35" s="67">
        <v>100</v>
      </c>
      <c r="D35" s="67">
        <v>267</v>
      </c>
      <c r="E35" s="67">
        <f t="shared" si="0"/>
        <v>267</v>
      </c>
    </row>
    <row r="36" spans="1:5" s="20" customFormat="1" ht="31.5">
      <c r="A36" s="83" t="s">
        <v>143</v>
      </c>
      <c r="B36" s="87" t="s">
        <v>142</v>
      </c>
      <c r="C36" s="67">
        <f>SUM(C37:C38)</f>
        <v>23100</v>
      </c>
      <c r="D36" s="67">
        <f>SUM(D37:D38)</f>
        <v>10475.3</v>
      </c>
      <c r="E36" s="67">
        <f t="shared" si="0"/>
        <v>45.3</v>
      </c>
    </row>
    <row r="37" spans="1:5" s="20" customFormat="1" ht="94.5">
      <c r="A37" s="82" t="s">
        <v>141</v>
      </c>
      <c r="B37" s="86" t="s">
        <v>140</v>
      </c>
      <c r="C37" s="66">
        <v>3000</v>
      </c>
      <c r="D37" s="66">
        <v>870.7</v>
      </c>
      <c r="E37" s="67">
        <f t="shared" si="0"/>
        <v>29</v>
      </c>
    </row>
    <row r="38" spans="1:5" s="20" customFormat="1" ht="78.75">
      <c r="A38" s="82" t="s">
        <v>139</v>
      </c>
      <c r="B38" s="86" t="s">
        <v>138</v>
      </c>
      <c r="C38" s="66">
        <v>20100</v>
      </c>
      <c r="D38" s="66">
        <v>9604.6</v>
      </c>
      <c r="E38" s="67">
        <f t="shared" si="0"/>
        <v>47.8</v>
      </c>
    </row>
    <row r="39" spans="1:5" s="20" customFormat="1" ht="31.5">
      <c r="A39" s="83" t="s">
        <v>137</v>
      </c>
      <c r="B39" s="87" t="s">
        <v>136</v>
      </c>
      <c r="C39" s="67">
        <f>SUM(C40:C51)</f>
        <v>2900</v>
      </c>
      <c r="D39" s="67">
        <f>SUM(D40:D51)</f>
        <v>1237.9</v>
      </c>
      <c r="E39" s="67">
        <f t="shared" si="0"/>
        <v>42.7</v>
      </c>
    </row>
    <row r="40" spans="1:5" s="20" customFormat="1" ht="126">
      <c r="A40" s="82" t="s">
        <v>135</v>
      </c>
      <c r="B40" s="86" t="s">
        <v>194</v>
      </c>
      <c r="C40" s="66"/>
      <c r="D40" s="66"/>
      <c r="E40" s="66">
        <f aca="true" t="shared" si="1" ref="E40:E62">IF(C40&gt;0,D40/C40*100,0)</f>
        <v>0</v>
      </c>
    </row>
    <row r="41" spans="1:5" s="20" customFormat="1" ht="54" customHeight="1">
      <c r="A41" s="108" t="s">
        <v>232</v>
      </c>
      <c r="B41" s="107" t="s">
        <v>231</v>
      </c>
      <c r="C41" s="66"/>
      <c r="D41" s="66">
        <v>3</v>
      </c>
      <c r="E41" s="66"/>
    </row>
    <row r="42" spans="1:5" s="20" customFormat="1" ht="78.75">
      <c r="A42" s="82" t="s">
        <v>206</v>
      </c>
      <c r="B42" s="86" t="s">
        <v>207</v>
      </c>
      <c r="C42" s="66">
        <v>320.2</v>
      </c>
      <c r="D42" s="66">
        <v>9.5</v>
      </c>
      <c r="E42" s="66">
        <f t="shared" si="1"/>
        <v>3</v>
      </c>
    </row>
    <row r="43" spans="1:5" s="20" customFormat="1" ht="31.5">
      <c r="A43" s="82" t="s">
        <v>226</v>
      </c>
      <c r="B43" s="86" t="s">
        <v>227</v>
      </c>
      <c r="C43" s="66"/>
      <c r="D43" s="66"/>
      <c r="E43" s="66">
        <f t="shared" si="1"/>
        <v>0</v>
      </c>
    </row>
    <row r="44" spans="1:5" s="20" customFormat="1" ht="110.25">
      <c r="A44" s="82" t="s">
        <v>134</v>
      </c>
      <c r="B44" s="86" t="s">
        <v>133</v>
      </c>
      <c r="C44" s="66">
        <v>560</v>
      </c>
      <c r="D44" s="66">
        <v>300.5</v>
      </c>
      <c r="E44" s="66">
        <f t="shared" si="1"/>
        <v>53.7</v>
      </c>
    </row>
    <row r="45" spans="1:5" s="20" customFormat="1" ht="0.75" customHeight="1">
      <c r="A45" s="82" t="s">
        <v>132</v>
      </c>
      <c r="B45" s="86" t="s">
        <v>131</v>
      </c>
      <c r="C45" s="66"/>
      <c r="D45" s="66"/>
      <c r="E45" s="66">
        <f t="shared" si="1"/>
        <v>0</v>
      </c>
    </row>
    <row r="46" spans="1:5" s="20" customFormat="1" ht="31.5">
      <c r="A46" s="82" t="s">
        <v>132</v>
      </c>
      <c r="B46" s="86" t="s">
        <v>129</v>
      </c>
      <c r="C46" s="66"/>
      <c r="D46" s="66">
        <v>0</v>
      </c>
      <c r="E46" s="66">
        <f t="shared" si="1"/>
        <v>0</v>
      </c>
    </row>
    <row r="47" spans="1:5" s="20" customFormat="1" ht="31.5">
      <c r="A47" s="82" t="s">
        <v>130</v>
      </c>
      <c r="B47" s="86" t="s">
        <v>223</v>
      </c>
      <c r="C47" s="66">
        <v>12.6</v>
      </c>
      <c r="D47" s="66"/>
      <c r="E47" s="66">
        <f t="shared" si="1"/>
        <v>0</v>
      </c>
    </row>
    <row r="48" spans="1:5" s="20" customFormat="1" ht="102.75" customHeight="1">
      <c r="A48" s="40" t="s">
        <v>224</v>
      </c>
      <c r="B48" s="42" t="s">
        <v>225</v>
      </c>
      <c r="C48" s="1"/>
      <c r="D48" s="1">
        <v>782.8</v>
      </c>
      <c r="E48" s="1">
        <f t="shared" si="1"/>
        <v>0</v>
      </c>
    </row>
    <row r="49" spans="1:5" s="20" customFormat="1" ht="78.75">
      <c r="A49" s="82" t="s">
        <v>128</v>
      </c>
      <c r="B49" s="86" t="s">
        <v>127</v>
      </c>
      <c r="C49" s="66">
        <v>34.3</v>
      </c>
      <c r="D49" s="66">
        <v>3.5</v>
      </c>
      <c r="E49" s="66">
        <f t="shared" si="1"/>
        <v>10.2</v>
      </c>
    </row>
    <row r="50" spans="1:5" s="20" customFormat="1" ht="47.25">
      <c r="A50" s="82" t="s">
        <v>208</v>
      </c>
      <c r="B50" s="86" t="s">
        <v>209</v>
      </c>
      <c r="C50" s="66"/>
      <c r="D50" s="66">
        <v>50</v>
      </c>
      <c r="E50" s="66">
        <f t="shared" si="1"/>
        <v>0</v>
      </c>
    </row>
    <row r="51" spans="1:5" s="20" customFormat="1" ht="63">
      <c r="A51" s="82" t="s">
        <v>126</v>
      </c>
      <c r="B51" s="86" t="s">
        <v>125</v>
      </c>
      <c r="C51" s="66">
        <v>1972.9</v>
      </c>
      <c r="D51" s="66">
        <v>88.6</v>
      </c>
      <c r="E51" s="66">
        <f t="shared" si="1"/>
        <v>4.5</v>
      </c>
    </row>
    <row r="52" spans="1:5" ht="15.75">
      <c r="A52" s="94" t="s">
        <v>124</v>
      </c>
      <c r="B52" s="99" t="s">
        <v>123</v>
      </c>
      <c r="C52" s="3">
        <f>C53+C54</f>
        <v>52</v>
      </c>
      <c r="D52" s="3">
        <f>D53+D54</f>
        <v>0</v>
      </c>
      <c r="E52" s="3">
        <f t="shared" si="1"/>
        <v>0</v>
      </c>
    </row>
    <row r="53" spans="1:5" ht="15.75">
      <c r="A53" s="95" t="s">
        <v>122</v>
      </c>
      <c r="B53" s="100" t="s">
        <v>121</v>
      </c>
      <c r="C53" s="3"/>
      <c r="D53" s="68"/>
      <c r="E53" s="3">
        <f t="shared" si="1"/>
        <v>0</v>
      </c>
    </row>
    <row r="54" spans="1:5" ht="16.5" thickBot="1">
      <c r="A54" s="95" t="s">
        <v>120</v>
      </c>
      <c r="B54" s="101" t="s">
        <v>119</v>
      </c>
      <c r="C54" s="102">
        <v>52</v>
      </c>
      <c r="D54" s="102"/>
      <c r="E54" s="102">
        <f t="shared" si="1"/>
        <v>0</v>
      </c>
    </row>
    <row r="55" spans="1:5" ht="15.75">
      <c r="A55" s="41" t="s">
        <v>118</v>
      </c>
      <c r="B55" s="96" t="s">
        <v>117</v>
      </c>
      <c r="C55" s="97">
        <f>C56+C61+C63+C62</f>
        <v>884167.2</v>
      </c>
      <c r="D55" s="97">
        <f>D56+D61+D63+D62</f>
        <v>131308.5</v>
      </c>
      <c r="E55" s="76">
        <f t="shared" si="1"/>
        <v>14.9</v>
      </c>
    </row>
    <row r="56" spans="1:5" ht="31.5">
      <c r="A56" s="40" t="s">
        <v>116</v>
      </c>
      <c r="B56" s="42" t="s">
        <v>115</v>
      </c>
      <c r="C56" s="2">
        <f>SUM(C57:C60)</f>
        <v>886989.3</v>
      </c>
      <c r="D56" s="2">
        <f>SUM(D57:D60)</f>
        <v>134115.6</v>
      </c>
      <c r="E56" s="77">
        <f t="shared" si="1"/>
        <v>15.1</v>
      </c>
    </row>
    <row r="57" spans="1:5" ht="31.5">
      <c r="A57" s="40" t="s">
        <v>114</v>
      </c>
      <c r="B57" s="42" t="s">
        <v>113</v>
      </c>
      <c r="C57" s="1">
        <v>195895.1</v>
      </c>
      <c r="D57" s="1">
        <v>27033.6</v>
      </c>
      <c r="E57" s="77">
        <f t="shared" si="1"/>
        <v>13.8</v>
      </c>
    </row>
    <row r="58" spans="1:5" ht="47.25">
      <c r="A58" s="40" t="s">
        <v>112</v>
      </c>
      <c r="B58" s="42" t="s">
        <v>111</v>
      </c>
      <c r="C58" s="1">
        <v>315.5</v>
      </c>
      <c r="D58" s="1"/>
      <c r="E58" s="77">
        <f t="shared" si="1"/>
        <v>0</v>
      </c>
    </row>
    <row r="59" spans="1:5" ht="31.5">
      <c r="A59" s="40" t="s">
        <v>110</v>
      </c>
      <c r="B59" s="42" t="s">
        <v>109</v>
      </c>
      <c r="C59" s="1">
        <v>690778.7</v>
      </c>
      <c r="D59" s="1">
        <v>107082</v>
      </c>
      <c r="E59" s="77">
        <f t="shared" si="1"/>
        <v>15.5</v>
      </c>
    </row>
    <row r="60" spans="1:5" ht="15.75">
      <c r="A60" s="40" t="s">
        <v>108</v>
      </c>
      <c r="B60" s="42" t="s">
        <v>107</v>
      </c>
      <c r="C60" s="1"/>
      <c r="D60" s="1"/>
      <c r="E60" s="77">
        <f t="shared" si="1"/>
        <v>0</v>
      </c>
    </row>
    <row r="61" spans="1:5" ht="15.75">
      <c r="A61" s="43" t="s">
        <v>106</v>
      </c>
      <c r="B61" s="44" t="s">
        <v>105</v>
      </c>
      <c r="C61" s="2"/>
      <c r="D61" s="2">
        <v>15</v>
      </c>
      <c r="E61" s="77">
        <f t="shared" si="1"/>
        <v>0</v>
      </c>
    </row>
    <row r="62" spans="1:5" ht="94.5">
      <c r="A62" s="60" t="s">
        <v>196</v>
      </c>
      <c r="B62" s="61" t="s">
        <v>205</v>
      </c>
      <c r="C62" s="69"/>
      <c r="D62" s="69"/>
      <c r="E62" s="78">
        <f t="shared" si="1"/>
        <v>0</v>
      </c>
    </row>
    <row r="63" spans="1:5" ht="31.5">
      <c r="A63" s="60" t="s">
        <v>104</v>
      </c>
      <c r="B63" s="61" t="s">
        <v>103</v>
      </c>
      <c r="C63" s="69">
        <v>-2822.1</v>
      </c>
      <c r="D63" s="69">
        <v>-2822.1</v>
      </c>
      <c r="E63" s="78"/>
    </row>
    <row r="64" spans="1:6" ht="15.75">
      <c r="A64" s="45" t="s">
        <v>102</v>
      </c>
      <c r="B64" s="46" t="s">
        <v>101</v>
      </c>
      <c r="C64" s="59">
        <f>C7+C55</f>
        <v>1395369.8</v>
      </c>
      <c r="D64" s="59">
        <f>D7+D55</f>
        <v>204577.1</v>
      </c>
      <c r="E64" s="71">
        <f>IF(C64&gt;0,D64/C64*100,0)</f>
        <v>14.7</v>
      </c>
      <c r="F64" s="4" t="s">
        <v>222</v>
      </c>
    </row>
    <row r="65" spans="1:5" ht="15.75">
      <c r="A65" s="25"/>
      <c r="B65" s="26"/>
      <c r="C65" s="70"/>
      <c r="D65" s="70"/>
      <c r="E65" s="79"/>
    </row>
    <row r="66" spans="1:5" ht="15.75">
      <c r="A66" s="27"/>
      <c r="B66" s="28" t="s">
        <v>100</v>
      </c>
      <c r="C66" s="47"/>
      <c r="D66" s="47"/>
      <c r="E66" s="55"/>
    </row>
    <row r="67" spans="1:5" ht="15.75">
      <c r="A67" s="22" t="s">
        <v>99</v>
      </c>
      <c r="B67" s="23" t="s">
        <v>98</v>
      </c>
      <c r="C67" s="48">
        <f>SUM(C68:C75)</f>
        <v>155083.2</v>
      </c>
      <c r="D67" s="48">
        <f>SUM(D68:D75)</f>
        <v>18639.1</v>
      </c>
      <c r="E67" s="72">
        <f aca="true" t="shared" si="2" ref="E67:E98">IF(C67&gt;0,D67/C67*100,0)</f>
        <v>12</v>
      </c>
    </row>
    <row r="68" spans="1:5" ht="31.5">
      <c r="A68" s="21" t="s">
        <v>97</v>
      </c>
      <c r="B68" s="24" t="s">
        <v>96</v>
      </c>
      <c r="C68" s="49">
        <v>2751.6</v>
      </c>
      <c r="D68" s="47">
        <v>370.9</v>
      </c>
      <c r="E68" s="55">
        <f t="shared" si="2"/>
        <v>13.5</v>
      </c>
    </row>
    <row r="69" spans="1:5" ht="63">
      <c r="A69" s="21" t="s">
        <v>95</v>
      </c>
      <c r="B69" s="24" t="s">
        <v>94</v>
      </c>
      <c r="C69" s="49">
        <v>4604.4</v>
      </c>
      <c r="D69" s="47">
        <v>824.2</v>
      </c>
      <c r="E69" s="55">
        <f t="shared" si="2"/>
        <v>17.9</v>
      </c>
    </row>
    <row r="70" spans="1:5" ht="47.25">
      <c r="A70" s="21" t="s">
        <v>93</v>
      </c>
      <c r="B70" s="24" t="s">
        <v>92</v>
      </c>
      <c r="C70" s="49">
        <v>67704.4</v>
      </c>
      <c r="D70" s="52">
        <v>8422.8</v>
      </c>
      <c r="E70" s="55">
        <f t="shared" si="2"/>
        <v>12.4</v>
      </c>
    </row>
    <row r="71" spans="1:5" ht="15.75">
      <c r="A71" s="21" t="s">
        <v>91</v>
      </c>
      <c r="B71" s="24" t="s">
        <v>90</v>
      </c>
      <c r="C71" s="49">
        <v>13.8</v>
      </c>
      <c r="D71" s="47"/>
      <c r="E71" s="55">
        <f t="shared" si="2"/>
        <v>0</v>
      </c>
    </row>
    <row r="72" spans="1:5" ht="47.25">
      <c r="A72" s="21" t="s">
        <v>89</v>
      </c>
      <c r="B72" s="24" t="s">
        <v>88</v>
      </c>
      <c r="C72" s="49">
        <v>9563.8</v>
      </c>
      <c r="D72" s="47">
        <v>1527.3</v>
      </c>
      <c r="E72" s="55">
        <f t="shared" si="2"/>
        <v>16</v>
      </c>
    </row>
    <row r="73" spans="1:5" ht="15.75">
      <c r="A73" s="21" t="s">
        <v>87</v>
      </c>
      <c r="B73" s="24" t="s">
        <v>86</v>
      </c>
      <c r="C73" s="49"/>
      <c r="D73" s="47"/>
      <c r="E73" s="55">
        <f t="shared" si="2"/>
        <v>0</v>
      </c>
    </row>
    <row r="74" spans="1:5" ht="15.75">
      <c r="A74" s="21" t="s">
        <v>85</v>
      </c>
      <c r="B74" s="24" t="s">
        <v>84</v>
      </c>
      <c r="C74" s="49">
        <v>29341.6</v>
      </c>
      <c r="D74" s="47"/>
      <c r="E74" s="55">
        <f t="shared" si="2"/>
        <v>0</v>
      </c>
    </row>
    <row r="75" spans="1:5" ht="15.75">
      <c r="A75" s="21" t="s">
        <v>83</v>
      </c>
      <c r="B75" s="24" t="s">
        <v>82</v>
      </c>
      <c r="C75" s="49">
        <v>41103.6</v>
      </c>
      <c r="D75" s="47">
        <v>7493.9</v>
      </c>
      <c r="E75" s="55">
        <f t="shared" si="2"/>
        <v>18.2</v>
      </c>
    </row>
    <row r="76" spans="1:5" ht="15.75">
      <c r="A76" s="22" t="s">
        <v>81</v>
      </c>
      <c r="B76" s="23" t="s">
        <v>80</v>
      </c>
      <c r="C76" s="48">
        <f>SUM(C77)</f>
        <v>1258.1</v>
      </c>
      <c r="D76" s="48">
        <f>SUM(D77)</f>
        <v>41.3</v>
      </c>
      <c r="E76" s="72">
        <f t="shared" si="2"/>
        <v>3.3</v>
      </c>
    </row>
    <row r="77" spans="1:5" ht="15.75">
      <c r="A77" s="18" t="s">
        <v>79</v>
      </c>
      <c r="B77" s="19" t="s">
        <v>78</v>
      </c>
      <c r="C77" s="49">
        <v>1258.1</v>
      </c>
      <c r="D77" s="47">
        <v>41.3</v>
      </c>
      <c r="E77" s="55">
        <f t="shared" si="2"/>
        <v>3.3</v>
      </c>
    </row>
    <row r="78" spans="1:5" ht="31.5">
      <c r="A78" s="22" t="s">
        <v>77</v>
      </c>
      <c r="B78" s="23" t="s">
        <v>76</v>
      </c>
      <c r="C78" s="48">
        <f>SUM(C79:C81)</f>
        <v>23481.8</v>
      </c>
      <c r="D78" s="48">
        <f>SUM(D79:D81)</f>
        <v>2615.3</v>
      </c>
      <c r="E78" s="72">
        <f t="shared" si="2"/>
        <v>11.1</v>
      </c>
    </row>
    <row r="79" spans="1:5" ht="15.75">
      <c r="A79" s="21" t="s">
        <v>75</v>
      </c>
      <c r="B79" s="24" t="s">
        <v>74</v>
      </c>
      <c r="C79" s="49"/>
      <c r="D79" s="47"/>
      <c r="E79" s="55">
        <f t="shared" si="2"/>
        <v>0</v>
      </c>
    </row>
    <row r="80" spans="1:5" ht="47.25">
      <c r="A80" s="21" t="s">
        <v>73</v>
      </c>
      <c r="B80" s="24" t="s">
        <v>72</v>
      </c>
      <c r="C80" s="49">
        <v>3762.9</v>
      </c>
      <c r="D80" s="47">
        <v>575.2</v>
      </c>
      <c r="E80" s="55">
        <f t="shared" si="2"/>
        <v>15.3</v>
      </c>
    </row>
    <row r="81" spans="1:5" ht="15.75">
      <c r="A81" s="21" t="s">
        <v>71</v>
      </c>
      <c r="B81" s="24" t="s">
        <v>70</v>
      </c>
      <c r="C81" s="49">
        <v>19718.9</v>
      </c>
      <c r="D81" s="47">
        <v>2040.1</v>
      </c>
      <c r="E81" s="55">
        <f t="shared" si="2"/>
        <v>10.3</v>
      </c>
    </row>
    <row r="82" spans="1:5" ht="15.75">
      <c r="A82" s="22" t="s">
        <v>69</v>
      </c>
      <c r="B82" s="23" t="s">
        <v>68</v>
      </c>
      <c r="C82" s="48">
        <f>SUM(C83:C89)</f>
        <v>132879.7</v>
      </c>
      <c r="D82" s="48">
        <f>SUM(D83:D89)</f>
        <v>12191.5</v>
      </c>
      <c r="E82" s="72">
        <f t="shared" si="2"/>
        <v>9.2</v>
      </c>
    </row>
    <row r="83" spans="1:5" ht="15.75">
      <c r="A83" s="21" t="s">
        <v>67</v>
      </c>
      <c r="B83" s="24" t="s">
        <v>66</v>
      </c>
      <c r="C83" s="49">
        <v>991</v>
      </c>
      <c r="D83" s="47"/>
      <c r="E83" s="55">
        <f t="shared" si="2"/>
        <v>0</v>
      </c>
    </row>
    <row r="84" spans="1:5" ht="15.75">
      <c r="A84" s="21" t="s">
        <v>65</v>
      </c>
      <c r="B84" s="24" t="s">
        <v>64</v>
      </c>
      <c r="C84" s="49"/>
      <c r="D84" s="47"/>
      <c r="E84" s="55">
        <f t="shared" si="2"/>
        <v>0</v>
      </c>
    </row>
    <row r="85" spans="1:5" ht="15.75">
      <c r="A85" s="21" t="s">
        <v>63</v>
      </c>
      <c r="B85" s="24" t="s">
        <v>62</v>
      </c>
      <c r="C85" s="49">
        <v>66011.3</v>
      </c>
      <c r="D85" s="47">
        <v>9582.7</v>
      </c>
      <c r="E85" s="55">
        <f t="shared" si="2"/>
        <v>14.5</v>
      </c>
    </row>
    <row r="86" spans="1:5" ht="15.75">
      <c r="A86" s="21" t="s">
        <v>220</v>
      </c>
      <c r="B86" s="24" t="s">
        <v>221</v>
      </c>
      <c r="C86" s="49">
        <v>121.7</v>
      </c>
      <c r="D86" s="47"/>
      <c r="E86" s="55">
        <f t="shared" si="2"/>
        <v>0</v>
      </c>
    </row>
    <row r="87" spans="1:5" ht="15.75">
      <c r="A87" s="21" t="s">
        <v>61</v>
      </c>
      <c r="B87" s="24" t="s">
        <v>60</v>
      </c>
      <c r="C87" s="49">
        <v>60407.8</v>
      </c>
      <c r="D87" s="47">
        <v>2009.2</v>
      </c>
      <c r="E87" s="55">
        <f t="shared" si="2"/>
        <v>3.3</v>
      </c>
    </row>
    <row r="88" spans="1:5" ht="15.75">
      <c r="A88" s="21" t="s">
        <v>214</v>
      </c>
      <c r="B88" s="24" t="s">
        <v>217</v>
      </c>
      <c r="C88" s="49"/>
      <c r="D88" s="47"/>
      <c r="E88" s="55">
        <f t="shared" si="2"/>
        <v>0</v>
      </c>
    </row>
    <row r="89" spans="1:5" ht="15.75">
      <c r="A89" s="21" t="s">
        <v>59</v>
      </c>
      <c r="B89" s="24" t="s">
        <v>49</v>
      </c>
      <c r="C89" s="49">
        <v>5347.9</v>
      </c>
      <c r="D89" s="47">
        <v>599.6</v>
      </c>
      <c r="E89" s="55">
        <f t="shared" si="2"/>
        <v>11.2</v>
      </c>
    </row>
    <row r="90" spans="1:5" ht="15.75">
      <c r="A90" s="22" t="s">
        <v>58</v>
      </c>
      <c r="B90" s="23" t="s">
        <v>57</v>
      </c>
      <c r="C90" s="48">
        <f>SUM(C91:C94)</f>
        <v>110014</v>
      </c>
      <c r="D90" s="48">
        <f>SUM(D91:D94)</f>
        <v>8568.6</v>
      </c>
      <c r="E90" s="72">
        <f t="shared" si="2"/>
        <v>7.8</v>
      </c>
    </row>
    <row r="91" spans="1:5" ht="15.75">
      <c r="A91" s="21" t="s">
        <v>56</v>
      </c>
      <c r="B91" s="24" t="s">
        <v>55</v>
      </c>
      <c r="C91" s="49">
        <v>21641.2</v>
      </c>
      <c r="D91" s="47"/>
      <c r="E91" s="55">
        <f t="shared" si="2"/>
        <v>0</v>
      </c>
    </row>
    <row r="92" spans="1:5" ht="15.75">
      <c r="A92" s="21" t="s">
        <v>54</v>
      </c>
      <c r="B92" s="24" t="s">
        <v>53</v>
      </c>
      <c r="C92" s="47">
        <v>11857.9</v>
      </c>
      <c r="D92" s="47">
        <v>428.1</v>
      </c>
      <c r="E92" s="55">
        <f t="shared" si="2"/>
        <v>3.6</v>
      </c>
    </row>
    <row r="93" spans="1:5" ht="15.75">
      <c r="A93" s="21" t="s">
        <v>52</v>
      </c>
      <c r="B93" s="24" t="s">
        <v>51</v>
      </c>
      <c r="C93" s="52">
        <v>46771.7</v>
      </c>
      <c r="D93" s="47">
        <v>4304</v>
      </c>
      <c r="E93" s="55">
        <f t="shared" si="2"/>
        <v>9.2</v>
      </c>
    </row>
    <row r="94" spans="1:5" ht="15.75">
      <c r="A94" s="21" t="s">
        <v>50</v>
      </c>
      <c r="B94" s="24" t="s">
        <v>49</v>
      </c>
      <c r="C94" s="51">
        <v>29743.2</v>
      </c>
      <c r="D94" s="47">
        <v>3836.5</v>
      </c>
      <c r="E94" s="55">
        <f t="shared" si="2"/>
        <v>12.9</v>
      </c>
    </row>
    <row r="95" spans="1:5" ht="15.75">
      <c r="A95" s="22" t="s">
        <v>48</v>
      </c>
      <c r="B95" s="23" t="s">
        <v>47</v>
      </c>
      <c r="C95" s="50">
        <f>SUM(C96:C97)</f>
        <v>0</v>
      </c>
      <c r="D95" s="50">
        <f>SUM(D96:D97)</f>
        <v>0</v>
      </c>
      <c r="E95" s="73">
        <f t="shared" si="2"/>
        <v>0</v>
      </c>
    </row>
    <row r="96" spans="1:5" ht="15.75">
      <c r="A96" s="18" t="s">
        <v>218</v>
      </c>
      <c r="B96" s="19" t="s">
        <v>219</v>
      </c>
      <c r="C96" s="51"/>
      <c r="D96" s="52"/>
      <c r="E96" s="74">
        <f t="shared" si="2"/>
        <v>0</v>
      </c>
    </row>
    <row r="97" spans="1:5" ht="31.5">
      <c r="A97" s="18" t="s">
        <v>46</v>
      </c>
      <c r="B97" s="19" t="s">
        <v>45</v>
      </c>
      <c r="C97" s="51"/>
      <c r="D97" s="52"/>
      <c r="E97" s="74">
        <f t="shared" si="2"/>
        <v>0</v>
      </c>
    </row>
    <row r="98" spans="1:5" ht="15.75">
      <c r="A98" s="22" t="s">
        <v>44</v>
      </c>
      <c r="B98" s="23" t="s">
        <v>43</v>
      </c>
      <c r="C98" s="48">
        <f>SUM(C99:C103)</f>
        <v>856534.9</v>
      </c>
      <c r="D98" s="48">
        <f>SUM(D99:D103)</f>
        <v>113566.3</v>
      </c>
      <c r="E98" s="72">
        <f t="shared" si="2"/>
        <v>13.3</v>
      </c>
    </row>
    <row r="99" spans="1:5" ht="15.75">
      <c r="A99" s="21" t="s">
        <v>42</v>
      </c>
      <c r="B99" s="24" t="s">
        <v>41</v>
      </c>
      <c r="C99" s="49">
        <v>348988.6</v>
      </c>
      <c r="D99" s="47">
        <v>43619.4</v>
      </c>
      <c r="E99" s="55">
        <f aca="true" t="shared" si="3" ref="E99:E120">IF(C99&gt;0,D99/C99*100,0)</f>
        <v>12.5</v>
      </c>
    </row>
    <row r="100" spans="1:5" ht="15.75">
      <c r="A100" s="21" t="s">
        <v>40</v>
      </c>
      <c r="B100" s="24" t="s">
        <v>39</v>
      </c>
      <c r="C100" s="49">
        <v>455554.6</v>
      </c>
      <c r="D100" s="47">
        <v>65477</v>
      </c>
      <c r="E100" s="55">
        <f t="shared" si="3"/>
        <v>14.4</v>
      </c>
    </row>
    <row r="101" spans="1:5" ht="31.5">
      <c r="A101" s="21" t="s">
        <v>38</v>
      </c>
      <c r="B101" s="24" t="s">
        <v>37</v>
      </c>
      <c r="C101" s="49">
        <v>250.7</v>
      </c>
      <c r="D101" s="47">
        <v>29</v>
      </c>
      <c r="E101" s="55">
        <f t="shared" si="3"/>
        <v>11.6</v>
      </c>
    </row>
    <row r="102" spans="1:5" ht="15.75">
      <c r="A102" s="21" t="s">
        <v>36</v>
      </c>
      <c r="B102" s="24" t="s">
        <v>35</v>
      </c>
      <c r="C102" s="53">
        <v>9838.4</v>
      </c>
      <c r="D102" s="53">
        <v>160.4</v>
      </c>
      <c r="E102" s="55">
        <f t="shared" si="3"/>
        <v>1.6</v>
      </c>
    </row>
    <row r="103" spans="1:5" ht="15.75">
      <c r="A103" s="21" t="s">
        <v>34</v>
      </c>
      <c r="B103" s="24" t="s">
        <v>33</v>
      </c>
      <c r="C103" s="49">
        <v>41902.6</v>
      </c>
      <c r="D103" s="47">
        <v>4280.5</v>
      </c>
      <c r="E103" s="55">
        <f t="shared" si="3"/>
        <v>10.2</v>
      </c>
    </row>
    <row r="104" spans="1:5" ht="15.75">
      <c r="A104" s="22" t="s">
        <v>32</v>
      </c>
      <c r="B104" s="23" t="s">
        <v>31</v>
      </c>
      <c r="C104" s="48">
        <f>SUM(C105:C106)</f>
        <v>68102.2</v>
      </c>
      <c r="D104" s="48">
        <f>SUM(D105:D106)</f>
        <v>11018.2</v>
      </c>
      <c r="E104" s="72">
        <f t="shared" si="3"/>
        <v>16.2</v>
      </c>
    </row>
    <row r="105" spans="1:5" ht="15.75">
      <c r="A105" s="21" t="s">
        <v>30</v>
      </c>
      <c r="B105" s="24" t="s">
        <v>29</v>
      </c>
      <c r="C105" s="49">
        <v>63182.1</v>
      </c>
      <c r="D105" s="47">
        <v>10460.3</v>
      </c>
      <c r="E105" s="55">
        <f t="shared" si="3"/>
        <v>16.6</v>
      </c>
    </row>
    <row r="106" spans="1:5" ht="31.5">
      <c r="A106" s="21" t="s">
        <v>28</v>
      </c>
      <c r="B106" s="24" t="s">
        <v>27</v>
      </c>
      <c r="C106" s="49">
        <v>4920.1</v>
      </c>
      <c r="D106" s="47">
        <v>557.9</v>
      </c>
      <c r="E106" s="55">
        <f t="shared" si="3"/>
        <v>11.3</v>
      </c>
    </row>
    <row r="107" spans="1:5" ht="15.75">
      <c r="A107" s="22" t="s">
        <v>26</v>
      </c>
      <c r="B107" s="23" t="s">
        <v>25</v>
      </c>
      <c r="C107" s="48">
        <f>SUM(C108:C111)</f>
        <v>34817.7</v>
      </c>
      <c r="D107" s="48">
        <f>SUM(D108:D111)</f>
        <v>2834.8</v>
      </c>
      <c r="E107" s="72">
        <f t="shared" si="3"/>
        <v>8.1</v>
      </c>
    </row>
    <row r="108" spans="1:5" ht="15.75">
      <c r="A108" s="21" t="s">
        <v>210</v>
      </c>
      <c r="B108" s="24" t="s">
        <v>211</v>
      </c>
      <c r="C108" s="49">
        <v>4674.6</v>
      </c>
      <c r="D108" s="47">
        <v>869.2</v>
      </c>
      <c r="E108" s="55">
        <f t="shared" si="3"/>
        <v>18.6</v>
      </c>
    </row>
    <row r="109" spans="1:5" ht="15.75">
      <c r="A109" s="21" t="s">
        <v>24</v>
      </c>
      <c r="B109" s="24" t="s">
        <v>23</v>
      </c>
      <c r="C109" s="49">
        <v>6904.1</v>
      </c>
      <c r="D109" s="47">
        <v>359.4</v>
      </c>
      <c r="E109" s="55">
        <f t="shared" si="3"/>
        <v>5.2</v>
      </c>
    </row>
    <row r="110" spans="1:5" ht="15.75">
      <c r="A110" s="21" t="s">
        <v>22</v>
      </c>
      <c r="B110" s="24" t="s">
        <v>21</v>
      </c>
      <c r="C110" s="49">
        <v>20901</v>
      </c>
      <c r="D110" s="47">
        <v>1470.3</v>
      </c>
      <c r="E110" s="55">
        <f t="shared" si="3"/>
        <v>7</v>
      </c>
    </row>
    <row r="111" spans="1:5" ht="15.75">
      <c r="A111" s="29" t="s">
        <v>20</v>
      </c>
      <c r="B111" s="30" t="s">
        <v>19</v>
      </c>
      <c r="C111" s="54">
        <v>2338</v>
      </c>
      <c r="D111" s="55">
        <v>135.9</v>
      </c>
      <c r="E111" s="55">
        <f t="shared" si="3"/>
        <v>5.8</v>
      </c>
    </row>
    <row r="112" spans="1:5" ht="15.75">
      <c r="A112" s="22" t="s">
        <v>18</v>
      </c>
      <c r="B112" s="23" t="s">
        <v>17</v>
      </c>
      <c r="C112" s="48">
        <f>SUM(C113)</f>
        <v>53369.7</v>
      </c>
      <c r="D112" s="48">
        <f>SUM(D113)</f>
        <v>8311</v>
      </c>
      <c r="E112" s="72">
        <f t="shared" si="3"/>
        <v>15.6</v>
      </c>
    </row>
    <row r="113" spans="1:5" ht="15.75">
      <c r="A113" s="18" t="s">
        <v>16</v>
      </c>
      <c r="B113" s="19" t="s">
        <v>15</v>
      </c>
      <c r="C113" s="49">
        <v>53369.7</v>
      </c>
      <c r="D113" s="47">
        <v>8311</v>
      </c>
      <c r="E113" s="55">
        <f t="shared" si="3"/>
        <v>15.6</v>
      </c>
    </row>
    <row r="114" spans="1:5" ht="15.75">
      <c r="A114" s="22" t="s">
        <v>14</v>
      </c>
      <c r="B114" s="23" t="s">
        <v>13</v>
      </c>
      <c r="C114" s="48">
        <f>SUM(C115:C117)</f>
        <v>3664.1</v>
      </c>
      <c r="D114" s="48">
        <f>SUM(D115:D117)</f>
        <v>525.6</v>
      </c>
      <c r="E114" s="72">
        <f t="shared" si="3"/>
        <v>14.3</v>
      </c>
    </row>
    <row r="115" spans="1:5" ht="15.75">
      <c r="A115" s="18" t="s">
        <v>215</v>
      </c>
      <c r="B115" s="19" t="s">
        <v>216</v>
      </c>
      <c r="C115" s="49">
        <v>2467.6</v>
      </c>
      <c r="D115" s="47">
        <v>402.8</v>
      </c>
      <c r="E115" s="55">
        <f t="shared" si="3"/>
        <v>16.3</v>
      </c>
    </row>
    <row r="116" spans="1:5" ht="15.75">
      <c r="A116" s="18" t="s">
        <v>12</v>
      </c>
      <c r="B116" s="19" t="s">
        <v>11</v>
      </c>
      <c r="C116" s="49">
        <v>1096.5</v>
      </c>
      <c r="D116" s="47">
        <v>108.8</v>
      </c>
      <c r="E116" s="55">
        <f t="shared" si="3"/>
        <v>9.9</v>
      </c>
    </row>
    <row r="117" spans="1:5" ht="31.5">
      <c r="A117" s="18" t="s">
        <v>10</v>
      </c>
      <c r="B117" s="19" t="s">
        <v>9</v>
      </c>
      <c r="C117" s="49">
        <v>100</v>
      </c>
      <c r="D117" s="47">
        <v>14</v>
      </c>
      <c r="E117" s="55">
        <f t="shared" si="3"/>
        <v>14</v>
      </c>
    </row>
    <row r="118" spans="1:5" ht="31.5">
      <c r="A118" s="22" t="s">
        <v>8</v>
      </c>
      <c r="B118" s="23" t="s">
        <v>7</v>
      </c>
      <c r="C118" s="48">
        <f>SUM(C119)</f>
        <v>880</v>
      </c>
      <c r="D118" s="48">
        <f>SUM(D119)</f>
        <v>0</v>
      </c>
      <c r="E118" s="72">
        <f t="shared" si="3"/>
        <v>0</v>
      </c>
    </row>
    <row r="119" spans="1:5" ht="32.25" thickBot="1">
      <c r="A119" s="18" t="s">
        <v>6</v>
      </c>
      <c r="B119" s="19" t="s">
        <v>5</v>
      </c>
      <c r="C119" s="49">
        <v>880</v>
      </c>
      <c r="D119" s="47">
        <v>0</v>
      </c>
      <c r="E119" s="55">
        <f t="shared" si="3"/>
        <v>0</v>
      </c>
    </row>
    <row r="120" spans="1:5" ht="16.5" thickBot="1">
      <c r="A120" s="31" t="s">
        <v>4</v>
      </c>
      <c r="B120" s="32" t="s">
        <v>3</v>
      </c>
      <c r="C120" s="56">
        <f>C67+C76+C78+C82+C90+C95+C98+C104+C107+C112+C114+C118</f>
        <v>1440085.4</v>
      </c>
      <c r="D120" s="56">
        <f>D67+D76+D78+D82+D90+D95+D98+D104+D107+D112+D114+D118</f>
        <v>178311.7</v>
      </c>
      <c r="E120" s="56">
        <f t="shared" si="3"/>
        <v>12.4</v>
      </c>
    </row>
    <row r="121" spans="1:5" ht="48" thickBot="1">
      <c r="A121" s="33" t="s">
        <v>2</v>
      </c>
      <c r="B121" s="34" t="s">
        <v>1</v>
      </c>
      <c r="C121" s="57">
        <f>SUM(C64-C120)</f>
        <v>-44715.6</v>
      </c>
      <c r="D121" s="57">
        <f>SUM(D64-D120)</f>
        <v>26265.4</v>
      </c>
      <c r="E121" s="57"/>
    </row>
    <row r="124" spans="1:5" ht="18.75" customHeight="1">
      <c r="A124" s="111" t="s">
        <v>228</v>
      </c>
      <c r="B124" s="111"/>
      <c r="C124" s="35"/>
      <c r="D124" s="35"/>
      <c r="E124" s="105" t="s">
        <v>229</v>
      </c>
    </row>
    <row r="127" spans="2:5" ht="15.75">
      <c r="B127" s="106" t="s">
        <v>230</v>
      </c>
      <c r="C127" s="103">
        <v>44715.6</v>
      </c>
      <c r="D127" s="103">
        <v>26265.4</v>
      </c>
      <c r="E127" s="103"/>
    </row>
  </sheetData>
  <sheetProtection insertRows="0"/>
  <autoFilter ref="A5:E121"/>
  <mergeCells count="3">
    <mergeCell ref="A2:E2"/>
    <mergeCell ref="A1:E1"/>
    <mergeCell ref="A124:B124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2016-03-11T08:29:57Z</cp:lastPrinted>
  <dcterms:created xsi:type="dcterms:W3CDTF">2002-10-29T08:22:06Z</dcterms:created>
  <dcterms:modified xsi:type="dcterms:W3CDTF">2016-04-25T10:40:10Z</dcterms:modified>
  <cp:category/>
  <cp:version/>
  <cp:contentType/>
  <cp:contentStatus/>
</cp:coreProperties>
</file>