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15" windowWidth="13995" windowHeight="9840" tabRatio="944" activeTab="0"/>
  </bookViews>
  <sheets>
    <sheet name="КБ" sheetId="1" r:id="rId1"/>
  </sheets>
  <definedNames>
    <definedName name="_xlnm._FilterDatabase" localSheetId="0" hidden="1">'КБ'!$A$5:$F$121</definedName>
    <definedName name="_xlnm.Print_Titles" localSheetId="0">'КБ'!$4:$4</definedName>
    <definedName name="_xlnm.Print_Area" localSheetId="0">'КБ'!$A$1:$G$124</definedName>
  </definedNames>
  <calcPr fullCalcOnLoad="1" fullPrecision="0"/>
</workbook>
</file>

<file path=xl/sharedStrings.xml><?xml version="1.0" encoding="utf-8"?>
<sst xmlns="http://schemas.openxmlformats.org/spreadsheetml/2006/main" count="238" uniqueCount="236">
  <si>
    <t>3</t>
  </si>
  <si>
    <t xml:space="preserve">                                                                                                                           ПРОФИЦИТ БЮДЖЕТА (со знаком "плюс")                                   ДЕФИЦИТ БЮДЖЕТА (со знаком "минус")</t>
  </si>
  <si>
    <t>7900</t>
  </si>
  <si>
    <t>РАСХОДЫ БЮДЖЕТА - ВСЕГО</t>
  </si>
  <si>
    <t>9600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</si>
  <si>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</si>
  <si>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</si>
  <si>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</si>
  <si>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</si>
  <si>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</si>
  <si>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</si>
  <si>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</si>
  <si>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</si>
  <si>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СРЕДСТВА МАССОВОЙ ИНФОРМАЦИИ</t>
  </si>
  <si>
    <t>1200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</si>
  <si>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</si>
  <si>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</si>
  <si>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</si>
  <si>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</si>
  <si>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</si>
  <si>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</si>
  <si>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</si>
  <si>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</si>
  <si>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</si>
  <si>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</si>
  <si>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СОЦИАЛЬНАЯ ПОЛИТИКА</t>
  </si>
  <si>
    <t>1000</t>
  </si>
  <si>
    <t>Другие  вопросы в области культуры, кинематографии</t>
  </si>
  <si>
    <t>0804</t>
  </si>
  <si>
    <t xml:space="preserve">Культура 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</si>
  <si>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</si>
  <si>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</si>
  <si>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</si>
  <si>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</si>
  <si>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</si>
  <si>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 и оздоровление  детей</t>
  </si>
  <si>
    <t>0707</t>
  </si>
  <si>
    <t>Профессиональная подготовка, переподготовка 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</si>
  <si>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</si>
  <si>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</si>
  <si>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</si>
  <si>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</si>
  <si>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</si>
  <si>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</si>
  <si>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</si>
  <si>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</si>
  <si>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</si>
  <si>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</si>
  <si>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</si>
  <si>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в области национальной экономики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</si>
  <si>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</si>
  <si>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</si>
  <si>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</si>
  <si>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</si>
  <si>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</si>
  <si>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</si>
  <si>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</si>
  <si>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</si>
  <si>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</si>
  <si>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</si>
  <si>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</si>
  <si>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</si>
  <si>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</si>
  <si>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</si>
  <si>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Топливно-энергетический комплекс</t>
  </si>
  <si>
    <t>0402</t>
  </si>
  <si>
    <t>Общеэкономические вопросы</t>
  </si>
  <si>
    <t>0401</t>
  </si>
  <si>
    <t>Национальная экономика</t>
  </si>
  <si>
    <t>0400</t>
  </si>
  <si>
    <t>Обеспечение пожарной безопасности</t>
  </si>
  <si>
    <t>0310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</si>
  <si>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</si>
  <si>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</si>
  <si>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</si>
  <si>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</si>
  <si>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</si>
  <si>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</si>
  <si>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</si>
  <si>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</si>
  <si>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</si>
  <si>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</si>
  <si>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</si>
  <si>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</si>
  <si>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</si>
  <si>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</si>
  <si>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</si>
  <si>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</si>
  <si>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</si>
  <si>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</si>
  <si>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</si>
  <si>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</si>
  <si>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</si>
  <si>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</si>
  <si>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</si>
  <si>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</si>
  <si>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</si>
  <si>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</si>
  <si>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Общегосударственные вопросы</t>
  </si>
  <si>
    <t>0100</t>
  </si>
  <si>
    <t>РАЗДЕЛ 2. Р А С Х О Д Ы</t>
  </si>
  <si>
    <t>ДОХОДЫ БЮДЖЕТА - ВСЕГО</t>
  </si>
  <si>
    <t>000 8 50 0000 00 0000 000</t>
  </si>
  <si>
    <t>Возврат остатков субсидий и субвенций прошлых лет</t>
  </si>
  <si>
    <t>000 2 19 00000 00 0000 000</t>
  </si>
  <si>
    <t>ПРОЧИЕ БЕЗВОЗМЕЗДНЫЕ ПОСТУПЛЕНИЯ</t>
  </si>
  <si>
    <t>000 2 07 00000 00 0000 180</t>
  </si>
  <si>
    <t>Иные межбюджетные трансферты</t>
  </si>
  <si>
    <t>000 20204000 00 0000 151</t>
  </si>
  <si>
    <t>Субвенции бюджетам субъектов РФ и муниципальных образований</t>
  </si>
  <si>
    <t>000 2 02 03000 00 0000 151</t>
  </si>
  <si>
    <t>Субсидии бюджетам субъектов РФ и муниципальных образований (межбюджетные субсидии)</t>
  </si>
  <si>
    <t>000 2 02 02000 00 0000 151</t>
  </si>
  <si>
    <t>Дотации бюджетам субъектов РФ и муниципальных образований</t>
  </si>
  <si>
    <t>000 2 02 01000 00 0000 151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</si>
  <si>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</si>
  <si>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</si>
  <si>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</si>
  <si>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</si>
  <si>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неналоговые доходы</t>
  </si>
  <si>
    <t>000 1 17 05000 00 0000 180</t>
  </si>
  <si>
    <t>Невыясненные поступления</t>
  </si>
  <si>
    <t>000 1 17 01000 00 0000 180</t>
  </si>
  <si>
    <t xml:space="preserve">ПРОЧИЕ НЕНАЛОГОВЫЕ ДОХОДЫ </t>
  </si>
  <si>
    <t>000 1 17 00000 00 0000 000</t>
  </si>
  <si>
    <t>Прочие поступления от денежных взысканий(штрафов)и иных сумм в возмещении ущерба, зачисляемые в бюджеты муниципальных районов</t>
  </si>
  <si>
    <t>000 1 16 90 000 00 0000 140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</si>
  <si>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ст.20.25 Кодекса Российской Федерации об административных правонарушениях </t>
  </si>
  <si>
    <t>000 1 16 43000 01 0000 140</t>
  </si>
  <si>
    <t>Денежные взыскания (штрафы)за административные нарушения в области дорожного движения</t>
  </si>
  <si>
    <t>000 1 16 30000 01 0000 140</t>
  </si>
  <si>
    <t>Денежные взыскания (штрафы) за нарушение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</si>
  <si>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</si>
  <si>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000 1 16 25000 01 0000 140</t>
  </si>
  <si>
    <t>000 1 16 03010 00 0000 140</t>
  </si>
  <si>
    <t>ШТРАФЫ, САНКЦИИ, ВОЗМЕЩЕНИЕ УЩЕРБА</t>
  </si>
  <si>
    <t>000 1 16 00000 00 0000 000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</si>
  <si>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</si>
  <si>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</si>
  <si>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</si>
  <si>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</si>
  <si>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материальных и нематериальных активов</t>
  </si>
  <si>
    <t>000 1 14 00000 00 0000 000</t>
  </si>
  <si>
    <t>Доходы от оказания платных услуг  и компенсации затрат государства</t>
  </si>
  <si>
    <t xml:space="preserve">000 1 13 00000 00 0000 000 </t>
  </si>
  <si>
    <t>Платежи при пользовании природными ресурсами</t>
  </si>
  <si>
    <t>000 1 12 00000 00 0000 000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</si>
  <si>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</si>
  <si>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000 1 11 09000  00 0000 120</t>
  </si>
  <si>
    <t>Платежи от государственных и муниципальных унитарных предприятий</t>
  </si>
  <si>
    <t>000 1 11 07000 00 0000 120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</si>
  <si>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</si>
  <si>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</si>
  <si>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</si>
  <si>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</si>
  <si>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</si>
  <si>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</si>
  <si>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</si>
  <si>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000 1 11 00000 00 0000 000</t>
  </si>
  <si>
    <t>НЕНАЛОГОВЫЕ  ДОХОДЫ</t>
  </si>
  <si>
    <t>Задолженность и перерасчеты по отмененным налогам, сборам и иным обязательным платежам</t>
  </si>
  <si>
    <t xml:space="preserve">000 1 09 00000 00 0000 000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</si>
  <si>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</si>
  <si>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000 1 08 07000 01 0000 110</t>
  </si>
  <si>
    <t>000 1 08 04000 01 0000 110</t>
  </si>
  <si>
    <t xml:space="preserve"> 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</si>
  <si>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</si>
  <si>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</si>
  <si>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</si>
  <si>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</t>
  </si>
  <si>
    <t xml:space="preserve">000 1 06 06000 00 0000 110 </t>
  </si>
  <si>
    <t>Налог на имущество физических лиц</t>
  </si>
  <si>
    <t xml:space="preserve">000 1 06 01000 10 0000 110 </t>
  </si>
  <si>
    <t>НАЛОГИ НА ИМУЩЕСТВО</t>
  </si>
  <si>
    <t xml:space="preserve">000 1 06 00000 00 0000 000 </t>
  </si>
  <si>
    <t>Единый сельскохозяйственный налог</t>
  </si>
  <si>
    <t>Единый налог на вмененный доход для отдельных видов деятельности</t>
  </si>
  <si>
    <t>НАЛОГИ НА СОВОКУПНЫЙ ДОХОД</t>
  </si>
  <si>
    <t>000 1 05 00000 00 0000 000</t>
  </si>
  <si>
    <t>Налог на доходы физических лиц</t>
  </si>
  <si>
    <t xml:space="preserve">000 1 01 02000 01 0000 110 </t>
  </si>
  <si>
    <t>НАЛОГИ НА ПРИБЫЛЬ, ДОХОДЫ</t>
  </si>
  <si>
    <t>000 1 01 00000 00 0000 000</t>
  </si>
  <si>
    <t>НАЛОГОВЫЕ  ДОХОДЫ</t>
  </si>
  <si>
    <t>НАЛОГОВЫЕ И НЕНАЛОГОВЫЕ ДОХОДЫ</t>
  </si>
  <si>
    <t>000  1  00 0000 0000 000</t>
  </si>
  <si>
    <t>РАЗДЕЛ 1. Д О Х О Д Ы</t>
  </si>
  <si>
    <t>% исполнения к  год. назначениям</t>
  </si>
  <si>
    <t>Факт</t>
  </si>
  <si>
    <t>Наименование показателя</t>
  </si>
  <si>
    <t>Код по бюджетной классификации</t>
  </si>
  <si>
    <t>Назначено на год</t>
  </si>
  <si>
    <t>ИСПОЛНЕНИЕ КОНСОЛИДИРОВАННОГО БЮДЖЕТА БОГОРОДСКОГО РАЙОНА</t>
  </si>
  <si>
    <t>Государственная пошлина за совершение ноториальных действий ( за исключением действий совершаемых консульскими учреждениями Россиской Федерации)</t>
  </si>
  <si>
    <t>000 2 18 00000 00 0000 000</t>
  </si>
  <si>
    <t>ДОХОДЫ ОТ ИСПОЛЬЗОВАНИЯ  ИМУЩЕСТВА, НАХОДЯЩЕГОСЯ В ГОСУДАРСТВЕННОЙ И МУНИЦИПАЛЬНОЙ СОБСТВЕННОСТИ</t>
  </si>
  <si>
    <t>000 111 05010 00 0000 120</t>
  </si>
  <si>
    <t>000 111 03050 05 0000 120</t>
  </si>
  <si>
    <t>Проценты,полученные от предоставления бюджетных кредитов внутри страны за счет средств бюджетов муниципальных районов</t>
  </si>
  <si>
    <t>000 1 05 02000 02 0000 110</t>
  </si>
  <si>
    <t>000 1 05 03000 01 0000 110</t>
  </si>
  <si>
    <t>000 1 05 04000 02 0000 110</t>
  </si>
  <si>
    <t>Налог ,взимаемый в связи с примеиением патентной системы налогообложения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</si>
  <si>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</si>
  <si>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000 1 16 08000 01 0000 140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</si>
  <si>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</si>
  <si>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</si>
  <si>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1001</t>
  </si>
  <si>
    <t>Пенсионное обеспечение</t>
  </si>
  <si>
    <t>Акцизы</t>
  </si>
  <si>
    <t>000 1 03 02000 00 0000 110</t>
  </si>
  <si>
    <t>0410</t>
  </si>
  <si>
    <t>1201</t>
  </si>
  <si>
    <t>Телевидение и радиовещание</t>
  </si>
  <si>
    <t>Связь и информатика</t>
  </si>
  <si>
    <t>0602</t>
  </si>
  <si>
    <t>Сбор, удаление отходов и очистка сточных вод</t>
  </si>
  <si>
    <t>0408</t>
  </si>
  <si>
    <t>Транспорт</t>
  </si>
  <si>
    <t>Денежные взыскания (штрафы)за  правонарушения в области дорожного движения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</si>
  <si>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</si>
  <si>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товаров,работ,услуг для обеспечения государственных и муниципальных нужд для нужд муниципальных районов</t>
  </si>
  <si>
    <t>Зам.главы администрации - начальник финансового управления</t>
  </si>
  <si>
    <t>Солуянова С.А.</t>
  </si>
  <si>
    <t>000 1 08 06000 01 0000 110</t>
  </si>
  <si>
    <t>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въездом в Российскую Федерацию или выездом из Российской Федерации</t>
  </si>
  <si>
    <t>00 1 16 03030 01 6000 140</t>
  </si>
  <si>
    <t>000 1 16 21000 00 0000 140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</si>
  <si>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</si>
  <si>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</si>
  <si>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</si>
  <si>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</si>
  <si>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</si>
  <si>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% исполнения к  квартальным назначениям</t>
  </si>
  <si>
    <t>Назначено на полугодие</t>
  </si>
  <si>
    <t>на 01.05.2016г.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</si>
</sst>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_ ;[Red]\-0.0\ "/>
    <numFmt numFmtId="167" formatCode="0_ ;[Red]\-0\ "/>
    <numFmt numFmtId="168" formatCode="_-* #,##0.0_р_._-;\-* #,##0.0_р_._-;_-* &quot;-&quot;??_р_._-;_-@_-"/>
    <numFmt numFmtId="169" formatCode="_-* #,##0_р_._-;\-* #,##0_р_._-;_-* &quot;-&quot;??_р_._-;_-@_-"/>
    <numFmt numFmtId="170" formatCode="#,##0.0_ ;[Red]\-#,##0.0\ "/>
    <numFmt numFmtId="171" formatCode="#,##0.0_р_.;[Red]\-#,##0.0_р_."/>
    <numFmt numFmtId="172" formatCode="#,##0.0_ ;\-#,##0.0\ "/>
    <numFmt numFmtId="173" formatCode="0.0_ ;\-0.0\ "/>
    <numFmt numFmtId="174" formatCode="_-* #,##0.0_р_._-;\-* #,##0.0_р_._-;_-* &quot;-&quot;?_р_._-;_-@_-"/>
    <numFmt numFmtId="175" formatCode="#,##0.00_ ;\-#,##0.00\ "/>
    <numFmt numFmtId="176" formatCode="0.000"/>
    <numFmt numFmtId="177" formatCode="#,##0_ ;\-#,##0\ "/>
    <numFmt numFmtId="178" formatCode="#,##0.000_ ;\-#,##0.000\ "/>
    <numFmt numFmtId="179" formatCode="_-* #,##0.000_р_._-;\-* #,##0.000_р_._-;_-* &quot;-&quot;??_р_._-;_-@_-"/>
    <numFmt numFmtId="180" formatCode="#,##0.0"/>
    <numFmt numFmtId="181" formatCode="?"/>
  </numFmts>
  <fonts count="49">
    <font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172" fontId="2" fillId="33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4" borderId="10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166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top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49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9" xfId="0" applyNumberFormat="1" applyFont="1" applyFill="1" applyBorder="1" applyAlignment="1" applyProtection="1">
      <alignment horizontal="left" vertical="center"/>
      <protection/>
    </xf>
    <xf numFmtId="49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49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vertical="center" wrapText="1"/>
      <protection/>
    </xf>
    <xf numFmtId="49" fontId="4" fillId="35" borderId="15" xfId="0" applyNumberFormat="1" applyFont="1" applyFill="1" applyBorder="1" applyAlignment="1" applyProtection="1">
      <alignment horizontal="center" vertical="center" wrapText="1"/>
      <protection/>
    </xf>
    <xf numFmtId="49" fontId="4" fillId="35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49" fontId="4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3" xfId="0" applyFont="1" applyFill="1" applyBorder="1" applyAlignment="1" applyProtection="1">
      <alignment horizontal="left" vertical="center" wrapText="1"/>
      <protection locked="0"/>
    </xf>
    <xf numFmtId="49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49" fontId="4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center" vertical="center"/>
      <protection locked="0"/>
    </xf>
    <xf numFmtId="172" fontId="2" fillId="33" borderId="10" xfId="78" applyNumberFormat="1" applyFont="1" applyFill="1" applyBorder="1" applyAlignment="1" applyProtection="1">
      <alignment horizontal="center" vertical="center" wrapText="1"/>
      <protection/>
    </xf>
    <xf numFmtId="172" fontId="4" fillId="34" borderId="10" xfId="78" applyNumberFormat="1" applyFont="1" applyFill="1" applyBorder="1" applyAlignment="1" applyProtection="1">
      <alignment horizontal="center" vertical="center" wrapText="1"/>
      <protection/>
    </xf>
    <xf numFmtId="172" fontId="2" fillId="33" borderId="25" xfId="78" applyNumberFormat="1" applyFont="1" applyFill="1" applyBorder="1" applyAlignment="1" applyProtection="1">
      <alignment horizontal="center" vertical="center" wrapText="1"/>
      <protection/>
    </xf>
    <xf numFmtId="172" fontId="4" fillId="34" borderId="25" xfId="78" applyNumberFormat="1" applyFont="1" applyFill="1" applyBorder="1" applyAlignment="1" applyProtection="1">
      <alignment horizontal="center" vertical="center" wrapText="1"/>
      <protection/>
    </xf>
    <xf numFmtId="172" fontId="2" fillId="0" borderId="25" xfId="78" applyNumberFormat="1" applyFont="1" applyFill="1" applyBorder="1" applyAlignment="1" applyProtection="1">
      <alignment horizontal="center" vertical="center" wrapText="1"/>
      <protection/>
    </xf>
    <xf numFmtId="172" fontId="2" fillId="0" borderId="10" xfId="78" applyNumberFormat="1" applyFont="1" applyFill="1" applyBorder="1" applyAlignment="1" applyProtection="1">
      <alignment horizontal="center" vertical="center" wrapText="1"/>
      <protection/>
    </xf>
    <xf numFmtId="172" fontId="2" fillId="0" borderId="10" xfId="78" applyNumberFormat="1" applyFont="1" applyBorder="1" applyAlignment="1" applyProtection="1">
      <alignment horizontal="center" vertical="center" wrapText="1"/>
      <protection/>
    </xf>
    <xf numFmtId="172" fontId="2" fillId="33" borderId="26" xfId="78" applyNumberFormat="1" applyFont="1" applyFill="1" applyBorder="1" applyAlignment="1" applyProtection="1">
      <alignment horizontal="center" vertical="center" wrapText="1"/>
      <protection/>
    </xf>
    <xf numFmtId="172" fontId="2" fillId="33" borderId="22" xfId="78" applyNumberFormat="1" applyFont="1" applyFill="1" applyBorder="1" applyAlignment="1" applyProtection="1">
      <alignment horizontal="center" vertical="center" wrapText="1"/>
      <protection/>
    </xf>
    <xf numFmtId="172" fontId="4" fillId="35" borderId="13" xfId="78" applyNumberFormat="1" applyFont="1" applyFill="1" applyBorder="1" applyAlignment="1" applyProtection="1">
      <alignment horizontal="center" vertical="center" wrapText="1"/>
      <protection/>
    </xf>
    <xf numFmtId="172" fontId="3" fillId="33" borderId="14" xfId="78" applyNumberFormat="1" applyFont="1" applyFill="1" applyBorder="1" applyAlignment="1" applyProtection="1">
      <alignment horizontal="center" vertical="center" wrapText="1"/>
      <protection/>
    </xf>
    <xf numFmtId="172" fontId="4" fillId="36" borderId="13" xfId="78" applyNumberFormat="1" applyFont="1" applyFill="1" applyBorder="1" applyAlignment="1" applyProtection="1">
      <alignment horizontal="center" vertical="center" wrapText="1"/>
      <protection locked="0"/>
    </xf>
    <xf numFmtId="172" fontId="4" fillId="35" borderId="10" xfId="78" applyNumberFormat="1" applyFont="1" applyFill="1" applyBorder="1" applyAlignment="1" applyProtection="1">
      <alignment horizontal="center" vertical="center" wrapText="1"/>
      <protection locked="0"/>
    </xf>
    <xf numFmtId="49" fontId="4" fillId="37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10" xfId="0" applyFont="1" applyFill="1" applyBorder="1" applyAlignment="1" applyProtection="1">
      <alignment vertical="center" wrapText="1"/>
      <protection locked="0"/>
    </xf>
    <xf numFmtId="49" fontId="47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23" xfId="0" applyNumberFormat="1" applyFont="1" applyFill="1" applyBorder="1" applyAlignment="1" applyProtection="1">
      <alignment horizontal="right" vertical="center"/>
      <protection locked="0"/>
    </xf>
    <xf numFmtId="0" fontId="47" fillId="33" borderId="23" xfId="0" applyNumberFormat="1" applyFont="1" applyFill="1" applyBorder="1" applyAlignment="1" applyProtection="1">
      <alignment horizontal="right" vertical="center" wrapText="1"/>
      <protection locked="0"/>
    </xf>
    <xf numFmtId="49" fontId="48" fillId="34" borderId="15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0" borderId="10" xfId="78" applyNumberFormat="1" applyFont="1" applyFill="1" applyBorder="1" applyAlignment="1" applyProtection="1">
      <alignment horizontal="center" vertical="center" wrapText="1"/>
      <protection locked="0"/>
    </xf>
    <xf numFmtId="172" fontId="2" fillId="34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7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78" applyNumberFormat="1" applyFont="1" applyFill="1" applyBorder="1" applyAlignment="1" applyProtection="1">
      <alignment horizontal="center" vertical="center" wrapText="1"/>
      <protection/>
    </xf>
    <xf numFmtId="172" fontId="4" fillId="35" borderId="22" xfId="78" applyNumberFormat="1" applyFont="1" applyFill="1" applyBorder="1" applyAlignment="1" applyProtection="1">
      <alignment horizontal="center" vertical="center" wrapText="1"/>
      <protection locked="0"/>
    </xf>
    <xf numFmtId="172" fontId="4" fillId="34" borderId="22" xfId="78" applyNumberFormat="1" applyFont="1" applyFill="1" applyBorder="1" applyAlignment="1" applyProtection="1">
      <alignment horizontal="center" vertical="center" wrapText="1"/>
      <protection/>
    </xf>
    <xf numFmtId="172" fontId="4" fillId="34" borderId="26" xfId="78" applyNumberFormat="1" applyFont="1" applyFill="1" applyBorder="1" applyAlignment="1" applyProtection="1">
      <alignment horizontal="center" vertical="center" wrapText="1"/>
      <protection/>
    </xf>
    <xf numFmtId="172" fontId="2" fillId="0" borderId="22" xfId="78" applyNumberFormat="1" applyFont="1" applyFill="1" applyBorder="1" applyAlignment="1" applyProtection="1">
      <alignment horizontal="center" vertical="center" wrapText="1"/>
      <protection/>
    </xf>
    <xf numFmtId="172" fontId="4" fillId="34" borderId="28" xfId="78" applyNumberFormat="1" applyFont="1" applyFill="1" applyBorder="1" applyAlignment="1" applyProtection="1">
      <alignment horizontal="center" vertical="center" wrapText="1"/>
      <protection locked="0"/>
    </xf>
    <xf numFmtId="172" fontId="4" fillId="34" borderId="23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22" xfId="78" applyNumberFormat="1" applyFont="1" applyFill="1" applyBorder="1" applyAlignment="1" applyProtection="1">
      <alignment horizontal="center" vertical="center" wrapText="1"/>
      <protection locked="0"/>
    </xf>
    <xf numFmtId="172" fontId="4" fillId="37" borderId="22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22" xfId="78" applyNumberFormat="1" applyFont="1" applyFill="1" applyBorder="1" applyAlignment="1" applyProtection="1">
      <alignment horizontal="center" vertical="center" wrapText="1"/>
      <protection/>
    </xf>
    <xf numFmtId="0" fontId="4" fillId="34" borderId="28" xfId="0" applyFont="1" applyFill="1" applyBorder="1" applyAlignment="1" applyProtection="1">
      <alignment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vertical="center" wrapText="1"/>
      <protection locked="0"/>
    </xf>
    <xf numFmtId="172" fontId="4" fillId="33" borderId="29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vertical="center" wrapText="1"/>
      <protection locked="0"/>
    </xf>
    <xf numFmtId="172" fontId="4" fillId="0" borderId="31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31" xfId="78" applyNumberFormat="1" applyFont="1" applyFill="1" applyBorder="1" applyAlignment="1" applyProtection="1">
      <alignment horizontal="center" vertical="center" wrapText="1"/>
      <protection locked="0"/>
    </xf>
    <xf numFmtId="172" fontId="2" fillId="38" borderId="10" xfId="78" applyNumberFormat="1" applyFont="1" applyFill="1" applyBorder="1" applyAlignment="1" applyProtection="1">
      <alignment horizontal="center" vertical="center" wrapText="1"/>
      <protection locked="0"/>
    </xf>
    <xf numFmtId="49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vertical="center" wrapText="1"/>
      <protection locked="0"/>
    </xf>
    <xf numFmtId="172" fontId="4" fillId="34" borderId="19" xfId="78" applyNumberFormat="1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vertical="center" wrapText="1"/>
      <protection locked="0"/>
    </xf>
    <xf numFmtId="0" fontId="4" fillId="34" borderId="17" xfId="0" applyFont="1" applyFill="1" applyBorder="1" applyAlignment="1" applyProtection="1">
      <alignment vertical="center" wrapText="1"/>
      <protection locked="0"/>
    </xf>
    <xf numFmtId="0" fontId="2" fillId="34" borderId="17" xfId="0" applyFont="1" applyFill="1" applyBorder="1" applyAlignment="1" applyProtection="1">
      <alignment vertical="center" wrapText="1"/>
      <protection locked="0"/>
    </xf>
    <xf numFmtId="0" fontId="2" fillId="33" borderId="30" xfId="0" applyFont="1" applyFill="1" applyBorder="1" applyAlignment="1" applyProtection="1">
      <alignment vertical="center" wrapText="1"/>
      <protection locked="0"/>
    </xf>
    <xf numFmtId="172" fontId="2" fillId="33" borderId="31" xfId="78" applyNumberFormat="1" applyFont="1" applyFill="1" applyBorder="1" applyAlignment="1" applyProtection="1">
      <alignment horizontal="center" vertical="center" wrapText="1"/>
      <protection locked="0"/>
    </xf>
    <xf numFmtId="172" fontId="4" fillId="36" borderId="29" xfId="78" applyNumberFormat="1" applyFont="1" applyFill="1" applyBorder="1" applyAlignment="1" applyProtection="1">
      <alignment horizontal="center" vertical="center" wrapText="1"/>
      <protection locked="0"/>
    </xf>
    <xf numFmtId="43" fontId="2" fillId="0" borderId="0" xfId="78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49" fontId="2" fillId="0" borderId="32" xfId="0" applyNumberFormat="1" applyFont="1" applyBorder="1" applyAlignment="1">
      <alignment horizontal="center" vertical="center" wrapText="1"/>
    </xf>
    <xf numFmtId="181" fontId="2" fillId="0" borderId="33" xfId="0" applyNumberFormat="1" applyFont="1" applyBorder="1" applyAlignment="1">
      <alignment horizontal="left" wrapText="1"/>
    </xf>
    <xf numFmtId="49" fontId="2" fillId="0" borderId="33" xfId="0" applyNumberFormat="1" applyFont="1" applyBorder="1" applyAlignment="1">
      <alignment horizontal="left" wrapText="1"/>
    </xf>
    <xf numFmtId="172" fontId="2" fillId="33" borderId="19" xfId="78" applyNumberFormat="1" applyFont="1" applyFill="1" applyBorder="1" applyAlignment="1" applyProtection="1">
      <alignment horizontal="center" vertical="center" wrapText="1"/>
      <protection locked="0"/>
    </xf>
    <xf numFmtId="49" fontId="3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 applyProtection="1">
      <alignment vertical="center" wrapText="1"/>
      <protection locked="0"/>
    </xf>
    <xf numFmtId="172" fontId="4" fillId="33" borderId="19" xfId="78" applyNumberFormat="1" applyFont="1" applyFill="1" applyBorder="1" applyAlignment="1" applyProtection="1">
      <alignment horizontal="center" vertical="center" wrapText="1"/>
      <protection locked="0"/>
    </xf>
    <xf numFmtId="0" fontId="4" fillId="34" borderId="15" xfId="0" applyFont="1" applyFill="1" applyBorder="1" applyAlignment="1" applyProtection="1">
      <alignment vertical="center" wrapText="1"/>
      <protection locked="0"/>
    </xf>
    <xf numFmtId="172" fontId="4" fillId="34" borderId="13" xfId="78" applyNumberFormat="1" applyFont="1" applyFill="1" applyBorder="1" applyAlignment="1" applyProtection="1">
      <alignment horizontal="center" vertical="center" wrapText="1"/>
      <protection locked="0"/>
    </xf>
    <xf numFmtId="172" fontId="4" fillId="34" borderId="35" xfId="78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3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27"/>
  <sheetViews>
    <sheetView showZeros="0" tabSelected="1" view="pageBreakPreview" zoomScale="80" zoomScaleNormal="90" zoomScaleSheetLayoutView="80" zoomScalePageLayoutView="0" workbookViewId="0" topLeftCell="A1">
      <pane ySplit="5" topLeftCell="A114" activePane="bottomLeft" state="frozen"/>
      <selection pane="topLeft" activeCell="E128" sqref="E128"/>
      <selection pane="bottomLeft" activeCell="B127" sqref="B127:F128"/>
    </sheetView>
  </sheetViews>
  <sheetFormatPr defaultColWidth="9.00390625" defaultRowHeight="12.75"/>
  <cols>
    <col min="1" max="1" width="30.125" style="4" customWidth="1"/>
    <col min="2" max="2" width="54.625" style="4" customWidth="1"/>
    <col min="3" max="3" width="17.875" style="4" customWidth="1"/>
    <col min="4" max="4" width="17.625" style="4" customWidth="1"/>
    <col min="5" max="5" width="16.125" style="4" customWidth="1"/>
    <col min="6" max="6" width="17.625" style="4" customWidth="1"/>
    <col min="7" max="7" width="17.125" style="4" customWidth="1"/>
    <col min="8" max="16384" width="9.125" style="4" customWidth="1"/>
  </cols>
  <sheetData>
    <row r="1" spans="1:7" ht="20.25">
      <c r="A1" s="116" t="s">
        <v>192</v>
      </c>
      <c r="B1" s="116"/>
      <c r="C1" s="116"/>
      <c r="D1" s="116"/>
      <c r="E1" s="116"/>
      <c r="F1" s="116"/>
      <c r="G1" s="116"/>
    </row>
    <row r="2" spans="1:7" ht="18.75">
      <c r="A2" s="117" t="s">
        <v>235</v>
      </c>
      <c r="B2" s="117"/>
      <c r="C2" s="117"/>
      <c r="D2" s="117"/>
      <c r="E2" s="117"/>
      <c r="F2" s="117"/>
      <c r="G2" s="117"/>
    </row>
    <row r="3" spans="1:6" ht="16.5" thickBot="1">
      <c r="A3" s="5"/>
      <c r="B3" s="6"/>
      <c r="C3" s="7"/>
      <c r="D3" s="7"/>
      <c r="E3" s="8"/>
      <c r="F3" s="8"/>
    </row>
    <row r="4" spans="1:7" ht="63.75" thickBot="1">
      <c r="A4" s="9" t="s">
        <v>190</v>
      </c>
      <c r="B4" s="10" t="s">
        <v>189</v>
      </c>
      <c r="C4" s="11" t="s">
        <v>191</v>
      </c>
      <c r="D4" s="12" t="s">
        <v>234</v>
      </c>
      <c r="E4" s="12" t="s">
        <v>188</v>
      </c>
      <c r="F4" s="13" t="s">
        <v>187</v>
      </c>
      <c r="G4" s="13" t="s">
        <v>233</v>
      </c>
    </row>
    <row r="5" spans="1:7" ht="16.5" thickBot="1">
      <c r="A5" s="14">
        <v>1</v>
      </c>
      <c r="B5" s="15">
        <v>2</v>
      </c>
      <c r="C5" s="16" t="s">
        <v>0</v>
      </c>
      <c r="D5" s="16"/>
      <c r="E5" s="17">
        <v>5</v>
      </c>
      <c r="F5" s="17">
        <v>6</v>
      </c>
      <c r="G5" s="17">
        <v>7</v>
      </c>
    </row>
    <row r="6" spans="1:6" ht="16.5" thickBot="1">
      <c r="A6" s="61"/>
      <c r="B6" s="36" t="s">
        <v>186</v>
      </c>
      <c r="C6" s="62"/>
      <c r="D6" s="62"/>
      <c r="E6" s="63"/>
      <c r="F6" s="63"/>
    </row>
    <row r="7" spans="1:7" ht="16.5" thickBot="1">
      <c r="A7" s="37" t="s">
        <v>185</v>
      </c>
      <c r="B7" s="38" t="s">
        <v>184</v>
      </c>
      <c r="C7" s="57">
        <f>C8+C25</f>
        <v>517202.6</v>
      </c>
      <c r="D7" s="57">
        <f>D8+D25</f>
        <v>218123.8</v>
      </c>
      <c r="E7" s="57">
        <f>E8+E25</f>
        <v>153757.5</v>
      </c>
      <c r="F7" s="57">
        <f aca="true" t="shared" si="0" ref="F7:F38">IF(C7&gt;0,E7/C7*100,0)</f>
        <v>29.7</v>
      </c>
      <c r="G7" s="101">
        <f>IF(D7&gt;0,E7/D7*100,0)</f>
        <v>70.5</v>
      </c>
    </row>
    <row r="8" spans="1:7" ht="16.5" thickBot="1">
      <c r="A8" s="64"/>
      <c r="B8" s="79" t="s">
        <v>183</v>
      </c>
      <c r="C8" s="74">
        <f>C9+C12+C16+C19+C24+C11</f>
        <v>435390.2</v>
      </c>
      <c r="D8" s="74">
        <f>D9+D12+D16+D19+D24+D11</f>
        <v>175437.8</v>
      </c>
      <c r="E8" s="74">
        <f>E9+E12+E16+E19+E24+E11</f>
        <v>118392.9</v>
      </c>
      <c r="F8" s="74">
        <f t="shared" si="0"/>
        <v>27.2</v>
      </c>
      <c r="G8" s="74">
        <f aca="true" t="shared" si="1" ref="G8:G64">IF(D8&gt;0,E8/D8*100,0)</f>
        <v>67.5</v>
      </c>
    </row>
    <row r="9" spans="1:7" ht="15.75">
      <c r="A9" s="80" t="s">
        <v>182</v>
      </c>
      <c r="B9" s="83" t="s">
        <v>181</v>
      </c>
      <c r="C9" s="84">
        <f>C10</f>
        <v>248090.1</v>
      </c>
      <c r="D9" s="84">
        <f>D10</f>
        <v>107066.8</v>
      </c>
      <c r="E9" s="84">
        <f>E10</f>
        <v>70108.1</v>
      </c>
      <c r="F9" s="84">
        <f t="shared" si="0"/>
        <v>28.3</v>
      </c>
      <c r="G9" s="84">
        <f t="shared" si="1"/>
        <v>65.5</v>
      </c>
    </row>
    <row r="10" spans="1:7" s="20" customFormat="1" ht="15.75">
      <c r="A10" s="81" t="s">
        <v>180</v>
      </c>
      <c r="B10" s="85" t="s">
        <v>179</v>
      </c>
      <c r="C10" s="65">
        <v>248090.1</v>
      </c>
      <c r="D10" s="65">
        <v>107066.8</v>
      </c>
      <c r="E10" s="65">
        <v>70108.1</v>
      </c>
      <c r="F10" s="1">
        <f t="shared" si="0"/>
        <v>28.3</v>
      </c>
      <c r="G10" s="1">
        <f t="shared" si="1"/>
        <v>65.5</v>
      </c>
    </row>
    <row r="11" spans="1:7" s="20" customFormat="1" ht="15.75">
      <c r="A11" s="82" t="s">
        <v>210</v>
      </c>
      <c r="B11" s="86" t="s">
        <v>209</v>
      </c>
      <c r="C11" s="66">
        <v>23107.8</v>
      </c>
      <c r="D11" s="66">
        <v>11553.9</v>
      </c>
      <c r="E11" s="66">
        <v>8152.8</v>
      </c>
      <c r="F11" s="2">
        <f t="shared" si="0"/>
        <v>35.3</v>
      </c>
      <c r="G11" s="2">
        <f t="shared" si="1"/>
        <v>70.6</v>
      </c>
    </row>
    <row r="12" spans="1:7" s="20" customFormat="1" ht="15.75">
      <c r="A12" s="82" t="s">
        <v>178</v>
      </c>
      <c r="B12" s="86" t="s">
        <v>177</v>
      </c>
      <c r="C12" s="66">
        <f>SUM(C13:C14)+C15</f>
        <v>26739</v>
      </c>
      <c r="D12" s="66">
        <f>SUM(D13:D14)+D15</f>
        <v>13153.6</v>
      </c>
      <c r="E12" s="66">
        <f>SUM(E13:E15)</f>
        <v>11643.5</v>
      </c>
      <c r="F12" s="2">
        <f t="shared" si="0"/>
        <v>43.5</v>
      </c>
      <c r="G12" s="2">
        <f t="shared" si="1"/>
        <v>88.5</v>
      </c>
    </row>
    <row r="13" spans="1:7" s="20" customFormat="1" ht="31.5">
      <c r="A13" s="81" t="s">
        <v>199</v>
      </c>
      <c r="B13" s="85" t="s">
        <v>176</v>
      </c>
      <c r="C13" s="65">
        <v>25015.2</v>
      </c>
      <c r="D13" s="65">
        <v>12100</v>
      </c>
      <c r="E13" s="65">
        <v>10810.3</v>
      </c>
      <c r="F13" s="1">
        <f t="shared" si="0"/>
        <v>43.2</v>
      </c>
      <c r="G13" s="1">
        <f t="shared" si="1"/>
        <v>89.3</v>
      </c>
    </row>
    <row r="14" spans="1:7" s="20" customFormat="1" ht="15.75">
      <c r="A14" s="81" t="s">
        <v>200</v>
      </c>
      <c r="B14" s="85" t="s">
        <v>175</v>
      </c>
      <c r="C14" s="65">
        <v>907.7</v>
      </c>
      <c r="D14" s="65">
        <v>607</v>
      </c>
      <c r="E14" s="65">
        <v>366</v>
      </c>
      <c r="F14" s="1">
        <f t="shared" si="0"/>
        <v>40.3</v>
      </c>
      <c r="G14" s="1">
        <f t="shared" si="1"/>
        <v>60.3</v>
      </c>
    </row>
    <row r="15" spans="1:7" s="20" customFormat="1" ht="31.5">
      <c r="A15" s="81" t="s">
        <v>201</v>
      </c>
      <c r="B15" s="85" t="s">
        <v>202</v>
      </c>
      <c r="C15" s="65">
        <v>816.1</v>
      </c>
      <c r="D15" s="65">
        <v>446.6</v>
      </c>
      <c r="E15" s="65">
        <v>467.2</v>
      </c>
      <c r="F15" s="1">
        <f t="shared" si="0"/>
        <v>57.2</v>
      </c>
      <c r="G15" s="1">
        <f t="shared" si="1"/>
        <v>104.6</v>
      </c>
    </row>
    <row r="16" spans="1:7" s="20" customFormat="1" ht="15.75">
      <c r="A16" s="82" t="s">
        <v>174</v>
      </c>
      <c r="B16" s="86" t="s">
        <v>173</v>
      </c>
      <c r="C16" s="66">
        <f>SUM(C17:C18)</f>
        <v>130108.1</v>
      </c>
      <c r="D16" s="66">
        <f>SUM(D17:D18)</f>
        <v>40145.7</v>
      </c>
      <c r="E16" s="66">
        <f>SUM(E17:E18)</f>
        <v>26610.5</v>
      </c>
      <c r="F16" s="2">
        <f t="shared" si="0"/>
        <v>20.5</v>
      </c>
      <c r="G16" s="2">
        <f t="shared" si="1"/>
        <v>66.3</v>
      </c>
    </row>
    <row r="17" spans="1:7" s="20" customFormat="1" ht="15.75">
      <c r="A17" s="81" t="s">
        <v>172</v>
      </c>
      <c r="B17" s="85" t="s">
        <v>171</v>
      </c>
      <c r="C17" s="65">
        <v>22732.4</v>
      </c>
      <c r="D17" s="65">
        <v>3750</v>
      </c>
      <c r="E17" s="65">
        <v>1026.9</v>
      </c>
      <c r="F17" s="1">
        <f t="shared" si="0"/>
        <v>4.5</v>
      </c>
      <c r="G17" s="1">
        <f t="shared" si="1"/>
        <v>27.4</v>
      </c>
    </row>
    <row r="18" spans="1:7" s="20" customFormat="1" ht="15.75">
      <c r="A18" s="81" t="s">
        <v>170</v>
      </c>
      <c r="B18" s="85" t="s">
        <v>169</v>
      </c>
      <c r="C18" s="65">
        <v>107375.7</v>
      </c>
      <c r="D18" s="65">
        <v>36395.7</v>
      </c>
      <c r="E18" s="65">
        <v>25583.6</v>
      </c>
      <c r="F18" s="1">
        <f t="shared" si="0"/>
        <v>23.8</v>
      </c>
      <c r="G18" s="1">
        <f t="shared" si="1"/>
        <v>70.3</v>
      </c>
    </row>
    <row r="19" spans="1:7" s="20" customFormat="1" ht="15.75">
      <c r="A19" s="82" t="s">
        <v>168</v>
      </c>
      <c r="B19" s="86" t="s">
        <v>167</v>
      </c>
      <c r="C19" s="66">
        <f>SUM(C20:C23)</f>
        <v>7345.2</v>
      </c>
      <c r="D19" s="66">
        <f>SUM(D20:D23)</f>
        <v>3517.8</v>
      </c>
      <c r="E19" s="66">
        <f>SUM(E20:E23)</f>
        <v>1878</v>
      </c>
      <c r="F19" s="2">
        <f t="shared" si="0"/>
        <v>25.6</v>
      </c>
      <c r="G19" s="2">
        <f t="shared" si="1"/>
        <v>53.4</v>
      </c>
    </row>
    <row r="20" spans="1:7" s="20" customFormat="1" ht="47.25">
      <c r="A20" s="81" t="s">
        <v>166</v>
      </c>
      <c r="B20" s="85" t="s">
        <v>165</v>
      </c>
      <c r="C20" s="65">
        <v>6812.8</v>
      </c>
      <c r="D20" s="65">
        <v>3247.9</v>
      </c>
      <c r="E20" s="65">
        <v>1637.8</v>
      </c>
      <c r="F20" s="1">
        <f t="shared" si="0"/>
        <v>24</v>
      </c>
      <c r="G20" s="1">
        <f t="shared" si="1"/>
        <v>50.4</v>
      </c>
    </row>
    <row r="21" spans="1:7" s="20" customFormat="1" ht="63">
      <c r="A21" s="81" t="s">
        <v>164</v>
      </c>
      <c r="B21" s="85" t="s">
        <v>193</v>
      </c>
      <c r="C21" s="65">
        <v>13.2</v>
      </c>
      <c r="D21" s="65">
        <v>8.8</v>
      </c>
      <c r="E21" s="65">
        <v>0.2</v>
      </c>
      <c r="F21" s="1">
        <f t="shared" si="0"/>
        <v>1.5</v>
      </c>
      <c r="G21" s="1">
        <f t="shared" si="1"/>
        <v>2.3</v>
      </c>
    </row>
    <row r="22" spans="1:7" s="20" customFormat="1" ht="94.5">
      <c r="A22" s="81" t="s">
        <v>224</v>
      </c>
      <c r="B22" s="41" t="s">
        <v>225</v>
      </c>
      <c r="C22" s="65">
        <v>209.7</v>
      </c>
      <c r="D22" s="65">
        <v>87.9</v>
      </c>
      <c r="E22" s="65">
        <v>31.3</v>
      </c>
      <c r="F22" s="1">
        <f t="shared" si="0"/>
        <v>14.9</v>
      </c>
      <c r="G22" s="1">
        <f t="shared" si="1"/>
        <v>35.6</v>
      </c>
    </row>
    <row r="23" spans="1:7" s="20" customFormat="1" ht="47.25">
      <c r="A23" s="81" t="s">
        <v>163</v>
      </c>
      <c r="B23" s="85" t="s">
        <v>162</v>
      </c>
      <c r="C23" s="65">
        <v>309.5</v>
      </c>
      <c r="D23" s="65">
        <v>173.2</v>
      </c>
      <c r="E23" s="65">
        <v>208.7</v>
      </c>
      <c r="F23" s="1">
        <f t="shared" si="0"/>
        <v>67.4</v>
      </c>
      <c r="G23" s="1">
        <f t="shared" si="1"/>
        <v>120.5</v>
      </c>
    </row>
    <row r="24" spans="1:7" s="20" customFormat="1" ht="32.25" thickBot="1">
      <c r="A24" s="82" t="s">
        <v>161</v>
      </c>
      <c r="B24" s="87" t="s">
        <v>160</v>
      </c>
      <c r="C24" s="88"/>
      <c r="D24" s="88"/>
      <c r="E24" s="88"/>
      <c r="F24" s="89">
        <f t="shared" si="0"/>
        <v>0</v>
      </c>
      <c r="G24" s="89">
        <f t="shared" si="1"/>
        <v>0</v>
      </c>
    </row>
    <row r="25" spans="1:7" ht="16.5" thickBot="1">
      <c r="A25" s="109"/>
      <c r="B25" s="112" t="s">
        <v>159</v>
      </c>
      <c r="C25" s="113">
        <f>C26+C34+C35+C36+C39+C52</f>
        <v>81812.4</v>
      </c>
      <c r="D25" s="113">
        <f>D26+D34+D35+D36+D39+D52</f>
        <v>42686</v>
      </c>
      <c r="E25" s="113">
        <f>E26+E34+E35+E36+E39+E52</f>
        <v>35364.6</v>
      </c>
      <c r="F25" s="113">
        <f t="shared" si="0"/>
        <v>43.2</v>
      </c>
      <c r="G25" s="114">
        <f t="shared" si="1"/>
        <v>82.8</v>
      </c>
    </row>
    <row r="26" spans="1:7" ht="63">
      <c r="A26" s="80" t="s">
        <v>158</v>
      </c>
      <c r="B26" s="110" t="s">
        <v>195</v>
      </c>
      <c r="C26" s="111">
        <f>C27+C28+C29+C30+C31+C32+C33</f>
        <v>48096.1</v>
      </c>
      <c r="D26" s="111">
        <f>D27+D28+D29+D30+D31+D32+D33</f>
        <v>22812.9</v>
      </c>
      <c r="E26" s="111">
        <f>SUM(E27:E33)</f>
        <v>14352.5</v>
      </c>
      <c r="F26" s="111">
        <f t="shared" si="0"/>
        <v>29.8</v>
      </c>
      <c r="G26" s="111">
        <f t="shared" si="1"/>
        <v>62.9</v>
      </c>
    </row>
    <row r="27" spans="1:7" ht="63">
      <c r="A27" s="91" t="s">
        <v>157</v>
      </c>
      <c r="B27" s="96" t="s">
        <v>156</v>
      </c>
      <c r="C27" s="1">
        <v>77</v>
      </c>
      <c r="D27" s="1"/>
      <c r="E27" s="1"/>
      <c r="F27" s="108">
        <f t="shared" si="0"/>
        <v>0</v>
      </c>
      <c r="G27" s="108">
        <f t="shared" si="1"/>
        <v>0</v>
      </c>
    </row>
    <row r="28" spans="1:7" ht="47.25">
      <c r="A28" s="91" t="s">
        <v>197</v>
      </c>
      <c r="B28" s="96" t="s">
        <v>198</v>
      </c>
      <c r="C28" s="1"/>
      <c r="D28" s="1"/>
      <c r="E28" s="90"/>
      <c r="F28" s="90">
        <f t="shared" si="0"/>
        <v>0</v>
      </c>
      <c r="G28" s="90">
        <f t="shared" si="1"/>
        <v>0</v>
      </c>
    </row>
    <row r="29" spans="1:7" s="20" customFormat="1" ht="78.75">
      <c r="A29" s="81" t="s">
        <v>196</v>
      </c>
      <c r="B29" s="85" t="s">
        <v>155</v>
      </c>
      <c r="C29" s="65">
        <v>24444</v>
      </c>
      <c r="D29" s="65">
        <v>12222</v>
      </c>
      <c r="E29" s="65">
        <v>5264.2</v>
      </c>
      <c r="F29" s="65">
        <f t="shared" si="0"/>
        <v>21.5</v>
      </c>
      <c r="G29" s="65">
        <f t="shared" si="1"/>
        <v>43.1</v>
      </c>
    </row>
    <row r="30" spans="1:7" s="20" customFormat="1" ht="110.25">
      <c r="A30" s="81" t="s">
        <v>154</v>
      </c>
      <c r="B30" s="85" t="s">
        <v>153</v>
      </c>
      <c r="C30" s="65">
        <v>696</v>
      </c>
      <c r="D30" s="65">
        <v>348</v>
      </c>
      <c r="E30" s="65">
        <v>8.8</v>
      </c>
      <c r="F30" s="65">
        <f t="shared" si="0"/>
        <v>1.3</v>
      </c>
      <c r="G30" s="65">
        <f t="shared" si="1"/>
        <v>2.5</v>
      </c>
    </row>
    <row r="31" spans="1:7" s="20" customFormat="1" ht="94.5">
      <c r="A31" s="81" t="s">
        <v>152</v>
      </c>
      <c r="B31" s="85" t="s">
        <v>151</v>
      </c>
      <c r="C31" s="65">
        <v>20126.6</v>
      </c>
      <c r="D31" s="65">
        <v>8815.4</v>
      </c>
      <c r="E31" s="65">
        <v>7858.6</v>
      </c>
      <c r="F31" s="65">
        <f t="shared" si="0"/>
        <v>39</v>
      </c>
      <c r="G31" s="65">
        <f t="shared" si="1"/>
        <v>89.1</v>
      </c>
    </row>
    <row r="32" spans="1:7" s="20" customFormat="1" ht="31.5">
      <c r="A32" s="81" t="s">
        <v>150</v>
      </c>
      <c r="B32" s="85" t="s">
        <v>149</v>
      </c>
      <c r="C32" s="65">
        <v>70.5</v>
      </c>
      <c r="D32" s="65">
        <v>70.5</v>
      </c>
      <c r="E32" s="65"/>
      <c r="F32" s="65">
        <f t="shared" si="0"/>
        <v>0</v>
      </c>
      <c r="G32" s="65">
        <f t="shared" si="1"/>
        <v>0</v>
      </c>
    </row>
    <row r="33" spans="1:7" s="20" customFormat="1" ht="94.5">
      <c r="A33" s="81" t="s">
        <v>148</v>
      </c>
      <c r="B33" s="85" t="s">
        <v>147</v>
      </c>
      <c r="C33" s="65">
        <v>2682</v>
      </c>
      <c r="D33" s="65">
        <v>1357</v>
      </c>
      <c r="E33" s="65">
        <v>1220.9</v>
      </c>
      <c r="F33" s="65">
        <f t="shared" si="0"/>
        <v>45.5</v>
      </c>
      <c r="G33" s="65">
        <f t="shared" si="1"/>
        <v>90</v>
      </c>
    </row>
    <row r="34" spans="1:7" s="20" customFormat="1" ht="31.5">
      <c r="A34" s="82" t="s">
        <v>146</v>
      </c>
      <c r="B34" s="86" t="s">
        <v>145</v>
      </c>
      <c r="C34" s="66">
        <v>1564.3</v>
      </c>
      <c r="D34" s="66">
        <v>1564.3</v>
      </c>
      <c r="E34" s="66">
        <v>1881.7</v>
      </c>
      <c r="F34" s="66">
        <f t="shared" si="0"/>
        <v>120.3</v>
      </c>
      <c r="G34" s="66">
        <f t="shared" si="1"/>
        <v>120.3</v>
      </c>
    </row>
    <row r="35" spans="1:7" s="20" customFormat="1" ht="31.5">
      <c r="A35" s="82" t="s">
        <v>144</v>
      </c>
      <c r="B35" s="86" t="s">
        <v>143</v>
      </c>
      <c r="C35" s="66">
        <v>100</v>
      </c>
      <c r="D35" s="66">
        <v>48</v>
      </c>
      <c r="E35" s="66">
        <v>303</v>
      </c>
      <c r="F35" s="66">
        <f t="shared" si="0"/>
        <v>303</v>
      </c>
      <c r="G35" s="66">
        <f t="shared" si="1"/>
        <v>631.3</v>
      </c>
    </row>
    <row r="36" spans="1:7" s="20" customFormat="1" ht="31.5">
      <c r="A36" s="82" t="s">
        <v>142</v>
      </c>
      <c r="B36" s="86" t="s">
        <v>141</v>
      </c>
      <c r="C36" s="66">
        <f>SUM(C37:C38)</f>
        <v>29100</v>
      </c>
      <c r="D36" s="66">
        <f>SUM(D37:D38)</f>
        <v>17058</v>
      </c>
      <c r="E36" s="66">
        <f>SUM(E37:E38)</f>
        <v>17181.1</v>
      </c>
      <c r="F36" s="66">
        <f t="shared" si="0"/>
        <v>59</v>
      </c>
      <c r="G36" s="66">
        <f t="shared" si="1"/>
        <v>100.7</v>
      </c>
    </row>
    <row r="37" spans="1:7" s="20" customFormat="1" ht="94.5">
      <c r="A37" s="81" t="s">
        <v>140</v>
      </c>
      <c r="B37" s="85" t="s">
        <v>139</v>
      </c>
      <c r="C37" s="65">
        <v>3000</v>
      </c>
      <c r="D37" s="65">
        <v>1060</v>
      </c>
      <c r="E37" s="65">
        <v>1742.7</v>
      </c>
      <c r="F37" s="66">
        <f t="shared" si="0"/>
        <v>58.1</v>
      </c>
      <c r="G37" s="66">
        <f t="shared" si="1"/>
        <v>164.4</v>
      </c>
    </row>
    <row r="38" spans="1:7" s="20" customFormat="1" ht="78.75">
      <c r="A38" s="81" t="s">
        <v>138</v>
      </c>
      <c r="B38" s="85" t="s">
        <v>137</v>
      </c>
      <c r="C38" s="65">
        <v>26100</v>
      </c>
      <c r="D38" s="65">
        <v>15998</v>
      </c>
      <c r="E38" s="65">
        <v>15438.4</v>
      </c>
      <c r="F38" s="66">
        <f t="shared" si="0"/>
        <v>59.2</v>
      </c>
      <c r="G38" s="66">
        <f t="shared" si="1"/>
        <v>96.5</v>
      </c>
    </row>
    <row r="39" spans="1:7" s="20" customFormat="1" ht="31.5">
      <c r="A39" s="82" t="s">
        <v>136</v>
      </c>
      <c r="B39" s="86" t="s">
        <v>135</v>
      </c>
      <c r="C39" s="66">
        <f>SUM(C40:C51)</f>
        <v>2900</v>
      </c>
      <c r="D39" s="66">
        <f>SUM(D40:D51)</f>
        <v>1202.8</v>
      </c>
      <c r="E39" s="66">
        <f>SUM(E40:E51)</f>
        <v>1656.1</v>
      </c>
      <c r="F39" s="66">
        <f>IF(C39&gt;0,E39/C39*100,0)</f>
        <v>57.1</v>
      </c>
      <c r="G39" s="66">
        <f t="shared" si="1"/>
        <v>137.7</v>
      </c>
    </row>
    <row r="40" spans="1:7" s="20" customFormat="1" ht="94.5">
      <c r="A40" s="81" t="s">
        <v>134</v>
      </c>
      <c r="B40" s="106" t="s">
        <v>228</v>
      </c>
      <c r="C40" s="65"/>
      <c r="D40" s="65"/>
      <c r="E40" s="65">
        <v>-0.1</v>
      </c>
      <c r="F40" s="65">
        <f aca="true" t="shared" si="2" ref="F40:F63">IF(C40&gt;0,E40/C40*100,0)</f>
        <v>0</v>
      </c>
      <c r="G40" s="65">
        <f t="shared" si="1"/>
        <v>0</v>
      </c>
    </row>
    <row r="41" spans="1:7" s="20" customFormat="1" ht="78.75">
      <c r="A41" s="105" t="s">
        <v>226</v>
      </c>
      <c r="B41" s="107" t="s">
        <v>229</v>
      </c>
      <c r="C41" s="65"/>
      <c r="D41" s="65"/>
      <c r="E41" s="65">
        <v>0.8</v>
      </c>
      <c r="F41" s="65"/>
      <c r="G41" s="65">
        <f t="shared" si="1"/>
        <v>0</v>
      </c>
    </row>
    <row r="42" spans="1:7" s="20" customFormat="1" ht="78.75">
      <c r="A42" s="81" t="s">
        <v>204</v>
      </c>
      <c r="B42" s="107" t="s">
        <v>230</v>
      </c>
      <c r="C42" s="65">
        <v>320.2</v>
      </c>
      <c r="D42" s="65">
        <v>108</v>
      </c>
      <c r="E42" s="65">
        <v>138</v>
      </c>
      <c r="F42" s="65">
        <f t="shared" si="2"/>
        <v>43.1</v>
      </c>
      <c r="G42" s="65">
        <f t="shared" si="1"/>
        <v>127.8</v>
      </c>
    </row>
    <row r="43" spans="1:7" s="20" customFormat="1" ht="47.25">
      <c r="A43" s="81" t="s">
        <v>227</v>
      </c>
      <c r="B43" s="107" t="s">
        <v>231</v>
      </c>
      <c r="C43" s="65"/>
      <c r="D43" s="65"/>
      <c r="E43" s="65">
        <v>0.1</v>
      </c>
      <c r="F43" s="65">
        <f t="shared" si="2"/>
        <v>0</v>
      </c>
      <c r="G43" s="65">
        <f t="shared" si="1"/>
        <v>0</v>
      </c>
    </row>
    <row r="44" spans="1:7" s="20" customFormat="1" ht="141.75">
      <c r="A44" s="81" t="s">
        <v>133</v>
      </c>
      <c r="B44" s="106" t="s">
        <v>232</v>
      </c>
      <c r="C44" s="65">
        <v>560</v>
      </c>
      <c r="D44" s="65">
        <v>193.4</v>
      </c>
      <c r="E44" s="65">
        <v>422.1</v>
      </c>
      <c r="F44" s="65">
        <f t="shared" si="2"/>
        <v>75.4</v>
      </c>
      <c r="G44" s="65">
        <f t="shared" si="1"/>
        <v>218.3</v>
      </c>
    </row>
    <row r="45" spans="1:7" s="20" customFormat="1" ht="63">
      <c r="A45" s="81" t="s">
        <v>132</v>
      </c>
      <c r="B45" s="85" t="s">
        <v>131</v>
      </c>
      <c r="C45" s="65"/>
      <c r="D45" s="65"/>
      <c r="E45" s="65"/>
      <c r="F45" s="65">
        <f t="shared" si="2"/>
        <v>0</v>
      </c>
      <c r="G45" s="65">
        <f t="shared" si="1"/>
        <v>0</v>
      </c>
    </row>
    <row r="46" spans="1:7" s="20" customFormat="1" ht="31.5">
      <c r="A46" s="81" t="s">
        <v>132</v>
      </c>
      <c r="B46" s="85" t="s">
        <v>129</v>
      </c>
      <c r="C46" s="65"/>
      <c r="D46" s="65"/>
      <c r="E46" s="65">
        <v>0</v>
      </c>
      <c r="F46" s="65">
        <f t="shared" si="2"/>
        <v>0</v>
      </c>
      <c r="G46" s="65">
        <f t="shared" si="1"/>
        <v>0</v>
      </c>
    </row>
    <row r="47" spans="1:7" s="20" customFormat="1" ht="31.5">
      <c r="A47" s="81" t="s">
        <v>130</v>
      </c>
      <c r="B47" s="85" t="s">
        <v>219</v>
      </c>
      <c r="C47" s="65">
        <v>12.6</v>
      </c>
      <c r="D47" s="65">
        <v>4</v>
      </c>
      <c r="E47" s="65">
        <v>0.5</v>
      </c>
      <c r="F47" s="65">
        <f t="shared" si="2"/>
        <v>4</v>
      </c>
      <c r="G47" s="65">
        <f t="shared" si="1"/>
        <v>12.5</v>
      </c>
    </row>
    <row r="48" spans="1:7" s="20" customFormat="1" ht="94.5">
      <c r="A48" s="39" t="s">
        <v>220</v>
      </c>
      <c r="B48" s="41" t="s">
        <v>221</v>
      </c>
      <c r="C48" s="1"/>
      <c r="D48" s="1"/>
      <c r="E48" s="1">
        <v>782.7</v>
      </c>
      <c r="F48" s="1">
        <f t="shared" si="2"/>
        <v>0</v>
      </c>
      <c r="G48" s="1">
        <f t="shared" si="1"/>
        <v>0</v>
      </c>
    </row>
    <row r="49" spans="1:7" s="20" customFormat="1" ht="78.75">
      <c r="A49" s="81" t="s">
        <v>128</v>
      </c>
      <c r="B49" s="85" t="s">
        <v>127</v>
      </c>
      <c r="C49" s="65">
        <v>34.3</v>
      </c>
      <c r="D49" s="65">
        <v>11.2</v>
      </c>
      <c r="E49" s="65">
        <v>37</v>
      </c>
      <c r="F49" s="65">
        <f t="shared" si="2"/>
        <v>107.9</v>
      </c>
      <c r="G49" s="65">
        <f t="shared" si="1"/>
        <v>330.4</v>
      </c>
    </row>
    <row r="50" spans="1:7" s="20" customFormat="1" ht="47.25">
      <c r="A50" s="81" t="s">
        <v>205</v>
      </c>
      <c r="B50" s="85" t="s">
        <v>206</v>
      </c>
      <c r="C50" s="65"/>
      <c r="D50" s="65"/>
      <c r="E50" s="65">
        <v>2</v>
      </c>
      <c r="F50" s="65">
        <f t="shared" si="2"/>
        <v>0</v>
      </c>
      <c r="G50" s="65">
        <f t="shared" si="1"/>
        <v>0</v>
      </c>
    </row>
    <row r="51" spans="1:7" s="20" customFormat="1" ht="63">
      <c r="A51" s="81" t="s">
        <v>126</v>
      </c>
      <c r="B51" s="85" t="s">
        <v>125</v>
      </c>
      <c r="C51" s="65">
        <v>1972.9</v>
      </c>
      <c r="D51" s="65">
        <v>886.2</v>
      </c>
      <c r="E51" s="65">
        <v>273</v>
      </c>
      <c r="F51" s="65">
        <f t="shared" si="2"/>
        <v>13.8</v>
      </c>
      <c r="G51" s="65">
        <f t="shared" si="1"/>
        <v>30.8</v>
      </c>
    </row>
    <row r="52" spans="1:7" ht="15.75">
      <c r="A52" s="92" t="s">
        <v>124</v>
      </c>
      <c r="B52" s="97" t="s">
        <v>123</v>
      </c>
      <c r="C52" s="3">
        <f>C53+C54</f>
        <v>52</v>
      </c>
      <c r="D52" s="3">
        <f>D53+D54</f>
        <v>0</v>
      </c>
      <c r="E52" s="3">
        <v>-9.8</v>
      </c>
      <c r="F52" s="3">
        <f t="shared" si="2"/>
        <v>-18.8</v>
      </c>
      <c r="G52" s="3">
        <f t="shared" si="1"/>
        <v>0</v>
      </c>
    </row>
    <row r="53" spans="1:7" ht="15.75">
      <c r="A53" s="93" t="s">
        <v>122</v>
      </c>
      <c r="B53" s="98" t="s">
        <v>121</v>
      </c>
      <c r="C53" s="3"/>
      <c r="D53" s="3"/>
      <c r="E53" s="67"/>
      <c r="F53" s="3">
        <f t="shared" si="2"/>
        <v>0</v>
      </c>
      <c r="G53" s="3">
        <f t="shared" si="1"/>
        <v>0</v>
      </c>
    </row>
    <row r="54" spans="1:7" ht="16.5" thickBot="1">
      <c r="A54" s="93" t="s">
        <v>120</v>
      </c>
      <c r="B54" s="99" t="s">
        <v>119</v>
      </c>
      <c r="C54" s="100">
        <v>52</v>
      </c>
      <c r="D54" s="100"/>
      <c r="E54" s="100">
        <v>-9.8</v>
      </c>
      <c r="F54" s="100">
        <f t="shared" si="2"/>
        <v>-18.8</v>
      </c>
      <c r="G54" s="100">
        <f t="shared" si="1"/>
        <v>0</v>
      </c>
    </row>
    <row r="55" spans="1:7" ht="15.75">
      <c r="A55" s="40" t="s">
        <v>118</v>
      </c>
      <c r="B55" s="94" t="s">
        <v>117</v>
      </c>
      <c r="C55" s="95">
        <f>C56+C61+C63+C62</f>
        <v>937744.4</v>
      </c>
      <c r="D55" s="95">
        <f>D56+D61+D63+D62</f>
        <v>481425</v>
      </c>
      <c r="E55" s="95">
        <f>E56+E61+E63+E62</f>
        <v>340561</v>
      </c>
      <c r="F55" s="75">
        <f t="shared" si="2"/>
        <v>36.3</v>
      </c>
      <c r="G55" s="75">
        <f t="shared" si="1"/>
        <v>70.7</v>
      </c>
    </row>
    <row r="56" spans="1:7" ht="31.5">
      <c r="A56" s="39" t="s">
        <v>116</v>
      </c>
      <c r="B56" s="41" t="s">
        <v>115</v>
      </c>
      <c r="C56" s="2">
        <f>SUM(C57:C60)</f>
        <v>940137.5</v>
      </c>
      <c r="D56" s="2">
        <f>SUM(D57:D60)</f>
        <v>483818.1</v>
      </c>
      <c r="E56" s="2">
        <f>SUM(E57:E60)</f>
        <v>342939.1</v>
      </c>
      <c r="F56" s="76">
        <f t="shared" si="2"/>
        <v>36.5</v>
      </c>
      <c r="G56" s="76">
        <f t="shared" si="1"/>
        <v>70.9</v>
      </c>
    </row>
    <row r="57" spans="1:7" ht="31.5">
      <c r="A57" s="39" t="s">
        <v>114</v>
      </c>
      <c r="B57" s="41" t="s">
        <v>113</v>
      </c>
      <c r="C57" s="1">
        <v>195895.1</v>
      </c>
      <c r="D57" s="1">
        <v>92670</v>
      </c>
      <c r="E57" s="1">
        <v>69934.6</v>
      </c>
      <c r="F57" s="76">
        <f t="shared" si="2"/>
        <v>35.7</v>
      </c>
      <c r="G57" s="76">
        <f t="shared" si="1"/>
        <v>75.5</v>
      </c>
    </row>
    <row r="58" spans="1:7" ht="47.25">
      <c r="A58" s="39" t="s">
        <v>112</v>
      </c>
      <c r="B58" s="41" t="s">
        <v>111</v>
      </c>
      <c r="C58" s="1">
        <v>44439</v>
      </c>
      <c r="D58" s="1">
        <v>23828.9</v>
      </c>
      <c r="E58" s="1">
        <v>19263</v>
      </c>
      <c r="F58" s="76">
        <f t="shared" si="2"/>
        <v>43.3</v>
      </c>
      <c r="G58" s="76">
        <f t="shared" si="1"/>
        <v>80.8</v>
      </c>
    </row>
    <row r="59" spans="1:7" ht="31.5">
      <c r="A59" s="39" t="s">
        <v>110</v>
      </c>
      <c r="B59" s="41" t="s">
        <v>109</v>
      </c>
      <c r="C59" s="1">
        <v>699295.4</v>
      </c>
      <c r="D59" s="1">
        <v>367119.2</v>
      </c>
      <c r="E59" s="1">
        <v>253233.5</v>
      </c>
      <c r="F59" s="76">
        <f t="shared" si="2"/>
        <v>36.2</v>
      </c>
      <c r="G59" s="76">
        <f t="shared" si="1"/>
        <v>69</v>
      </c>
    </row>
    <row r="60" spans="1:7" ht="15.75">
      <c r="A60" s="39" t="s">
        <v>108</v>
      </c>
      <c r="B60" s="41" t="s">
        <v>107</v>
      </c>
      <c r="C60" s="1">
        <v>508</v>
      </c>
      <c r="D60" s="1">
        <v>200</v>
      </c>
      <c r="E60" s="1">
        <v>508</v>
      </c>
      <c r="F60" s="76">
        <f t="shared" si="2"/>
        <v>100</v>
      </c>
      <c r="G60" s="76">
        <f t="shared" si="1"/>
        <v>254</v>
      </c>
    </row>
    <row r="61" spans="1:7" ht="15.75">
      <c r="A61" s="42" t="s">
        <v>106</v>
      </c>
      <c r="B61" s="43" t="s">
        <v>105</v>
      </c>
      <c r="C61" s="2"/>
      <c r="D61" s="2"/>
      <c r="E61" s="2">
        <v>15</v>
      </c>
      <c r="F61" s="76">
        <f t="shared" si="2"/>
        <v>0</v>
      </c>
      <c r="G61" s="76">
        <f t="shared" si="1"/>
        <v>0</v>
      </c>
    </row>
    <row r="62" spans="1:7" ht="94.5">
      <c r="A62" s="59" t="s">
        <v>194</v>
      </c>
      <c r="B62" s="60" t="s">
        <v>203</v>
      </c>
      <c r="C62" s="68"/>
      <c r="D62" s="68"/>
      <c r="E62" s="68"/>
      <c r="F62" s="77">
        <f t="shared" si="2"/>
        <v>0</v>
      </c>
      <c r="G62" s="77">
        <f t="shared" si="1"/>
        <v>0</v>
      </c>
    </row>
    <row r="63" spans="1:7" ht="31.5">
      <c r="A63" s="59" t="s">
        <v>104</v>
      </c>
      <c r="B63" s="60" t="s">
        <v>103</v>
      </c>
      <c r="C63" s="68">
        <v>-2393.1</v>
      </c>
      <c r="D63" s="68">
        <v>-2393.1</v>
      </c>
      <c r="E63" s="68">
        <v>-2393.1</v>
      </c>
      <c r="F63" s="77">
        <f t="shared" si="2"/>
        <v>0</v>
      </c>
      <c r="G63" s="77">
        <f t="shared" si="1"/>
        <v>0</v>
      </c>
    </row>
    <row r="64" spans="1:7" ht="15.75">
      <c r="A64" s="44" t="s">
        <v>102</v>
      </c>
      <c r="B64" s="45" t="s">
        <v>101</v>
      </c>
      <c r="C64" s="58">
        <f>C7+C55</f>
        <v>1454947</v>
      </c>
      <c r="D64" s="58">
        <f>D7+D55</f>
        <v>699548.8</v>
      </c>
      <c r="E64" s="58">
        <f>E7+E55</f>
        <v>494318.5</v>
      </c>
      <c r="F64" s="70">
        <f>IF(C64&gt;0,E64/C64*100,0)</f>
        <v>34</v>
      </c>
      <c r="G64" s="70">
        <f t="shared" si="1"/>
        <v>70.7</v>
      </c>
    </row>
    <row r="65" spans="1:7" ht="15.75">
      <c r="A65" s="25"/>
      <c r="B65" s="26"/>
      <c r="C65" s="69"/>
      <c r="D65" s="69"/>
      <c r="E65" s="69"/>
      <c r="F65" s="78"/>
      <c r="G65" s="78"/>
    </row>
    <row r="66" spans="1:7" ht="15.75">
      <c r="A66" s="27"/>
      <c r="B66" s="28" t="s">
        <v>100</v>
      </c>
      <c r="C66" s="46"/>
      <c r="D66" s="46"/>
      <c r="E66" s="46"/>
      <c r="F66" s="54"/>
      <c r="G66" s="54"/>
    </row>
    <row r="67" spans="1:7" ht="15.75">
      <c r="A67" s="22" t="s">
        <v>99</v>
      </c>
      <c r="B67" s="23" t="s">
        <v>98</v>
      </c>
      <c r="C67" s="47">
        <f>SUM(C68:C75)</f>
        <v>143188.2</v>
      </c>
      <c r="D67" s="47">
        <f>SUM(D68:D75)</f>
        <v>68723.4</v>
      </c>
      <c r="E67" s="47">
        <f>SUM(E68:E75)</f>
        <v>41589.7</v>
      </c>
      <c r="F67" s="71">
        <f aca="true" t="shared" si="3" ref="F67:F98">IF(C67&gt;0,E67/C67*100,0)</f>
        <v>29</v>
      </c>
      <c r="G67" s="71">
        <f aca="true" t="shared" si="4" ref="G67:G120">IF(D67&gt;0,E67/D67*100,0)</f>
        <v>60.5</v>
      </c>
    </row>
    <row r="68" spans="1:7" ht="31.5">
      <c r="A68" s="21" t="s">
        <v>97</v>
      </c>
      <c r="B68" s="24" t="s">
        <v>96</v>
      </c>
      <c r="C68" s="48">
        <v>2751.6</v>
      </c>
      <c r="D68" s="48">
        <v>1323.9</v>
      </c>
      <c r="E68" s="46">
        <v>850.1</v>
      </c>
      <c r="F68" s="54">
        <f t="shared" si="3"/>
        <v>30.9</v>
      </c>
      <c r="G68" s="54">
        <f t="shared" si="4"/>
        <v>64.2</v>
      </c>
    </row>
    <row r="69" spans="1:7" ht="63">
      <c r="A69" s="21" t="s">
        <v>95</v>
      </c>
      <c r="B69" s="24" t="s">
        <v>94</v>
      </c>
      <c r="C69" s="48">
        <v>4451.7</v>
      </c>
      <c r="D69" s="48">
        <v>2752.2</v>
      </c>
      <c r="E69" s="46">
        <v>1926.1</v>
      </c>
      <c r="F69" s="54">
        <f t="shared" si="3"/>
        <v>43.3</v>
      </c>
      <c r="G69" s="54">
        <f t="shared" si="4"/>
        <v>70</v>
      </c>
    </row>
    <row r="70" spans="1:7" ht="47.25">
      <c r="A70" s="21" t="s">
        <v>93</v>
      </c>
      <c r="B70" s="24" t="s">
        <v>92</v>
      </c>
      <c r="C70" s="48">
        <v>68127.5</v>
      </c>
      <c r="D70" s="48">
        <v>32582.1</v>
      </c>
      <c r="E70" s="51">
        <v>20164.9</v>
      </c>
      <c r="F70" s="54">
        <f t="shared" si="3"/>
        <v>29.6</v>
      </c>
      <c r="G70" s="54">
        <f t="shared" si="4"/>
        <v>61.9</v>
      </c>
    </row>
    <row r="71" spans="1:7" ht="15.75">
      <c r="A71" s="21" t="s">
        <v>91</v>
      </c>
      <c r="B71" s="24" t="s">
        <v>90</v>
      </c>
      <c r="C71" s="48">
        <v>13.8</v>
      </c>
      <c r="D71" s="48"/>
      <c r="E71" s="46"/>
      <c r="F71" s="54">
        <f t="shared" si="3"/>
        <v>0</v>
      </c>
      <c r="G71" s="54">
        <f t="shared" si="4"/>
        <v>0</v>
      </c>
    </row>
    <row r="72" spans="1:7" ht="47.25">
      <c r="A72" s="21" t="s">
        <v>89</v>
      </c>
      <c r="B72" s="24" t="s">
        <v>88</v>
      </c>
      <c r="C72" s="48">
        <v>9579.8</v>
      </c>
      <c r="D72" s="48">
        <v>5063.4</v>
      </c>
      <c r="E72" s="46">
        <v>3373.6</v>
      </c>
      <c r="F72" s="54">
        <f t="shared" si="3"/>
        <v>35.2</v>
      </c>
      <c r="G72" s="54">
        <f t="shared" si="4"/>
        <v>66.6</v>
      </c>
    </row>
    <row r="73" spans="1:7" ht="15.75">
      <c r="A73" s="21" t="s">
        <v>87</v>
      </c>
      <c r="B73" s="24" t="s">
        <v>86</v>
      </c>
      <c r="C73" s="48"/>
      <c r="D73" s="48"/>
      <c r="E73" s="46"/>
      <c r="F73" s="54">
        <f t="shared" si="3"/>
        <v>0</v>
      </c>
      <c r="G73" s="54">
        <f t="shared" si="4"/>
        <v>0</v>
      </c>
    </row>
    <row r="74" spans="1:7" ht="15.75">
      <c r="A74" s="21" t="s">
        <v>85</v>
      </c>
      <c r="B74" s="24" t="s">
        <v>84</v>
      </c>
      <c r="C74" s="48">
        <v>13595.9</v>
      </c>
      <c r="D74" s="48">
        <v>311.6</v>
      </c>
      <c r="E74" s="46"/>
      <c r="F74" s="54">
        <f t="shared" si="3"/>
        <v>0</v>
      </c>
      <c r="G74" s="54">
        <f t="shared" si="4"/>
        <v>0</v>
      </c>
    </row>
    <row r="75" spans="1:7" ht="15.75">
      <c r="A75" s="21" t="s">
        <v>83</v>
      </c>
      <c r="B75" s="24" t="s">
        <v>82</v>
      </c>
      <c r="C75" s="48">
        <v>44667.9</v>
      </c>
      <c r="D75" s="48">
        <v>26690.2</v>
      </c>
      <c r="E75" s="46">
        <v>15275</v>
      </c>
      <c r="F75" s="54">
        <f t="shared" si="3"/>
        <v>34.2</v>
      </c>
      <c r="G75" s="54">
        <f t="shared" si="4"/>
        <v>57.2</v>
      </c>
    </row>
    <row r="76" spans="1:7" ht="15.75">
      <c r="A76" s="22" t="s">
        <v>81</v>
      </c>
      <c r="B76" s="23" t="s">
        <v>80</v>
      </c>
      <c r="C76" s="47">
        <f>SUM(C77)</f>
        <v>1258.1</v>
      </c>
      <c r="D76" s="47">
        <f>SUM(D77)</f>
        <v>537.8</v>
      </c>
      <c r="E76" s="47">
        <f>SUM(E77)</f>
        <v>187.6</v>
      </c>
      <c r="F76" s="71">
        <f t="shared" si="3"/>
        <v>14.9</v>
      </c>
      <c r="G76" s="71">
        <f t="shared" si="4"/>
        <v>34.9</v>
      </c>
    </row>
    <row r="77" spans="1:7" ht="15.75">
      <c r="A77" s="18" t="s">
        <v>79</v>
      </c>
      <c r="B77" s="19" t="s">
        <v>78</v>
      </c>
      <c r="C77" s="48">
        <v>1258.1</v>
      </c>
      <c r="D77" s="48">
        <v>537.8</v>
      </c>
      <c r="E77" s="46">
        <v>187.6</v>
      </c>
      <c r="F77" s="54">
        <f t="shared" si="3"/>
        <v>14.9</v>
      </c>
      <c r="G77" s="54">
        <f t="shared" si="4"/>
        <v>34.9</v>
      </c>
    </row>
    <row r="78" spans="1:7" ht="31.5">
      <c r="A78" s="22" t="s">
        <v>77</v>
      </c>
      <c r="B78" s="23" t="s">
        <v>76</v>
      </c>
      <c r="C78" s="47">
        <f>SUM(C79:C81)</f>
        <v>24731.1</v>
      </c>
      <c r="D78" s="47">
        <f>SUM(D79:D81)</f>
        <v>13831.8</v>
      </c>
      <c r="E78" s="47">
        <f>SUM(E79:E81)</f>
        <v>6936.3</v>
      </c>
      <c r="F78" s="71">
        <f t="shared" si="3"/>
        <v>28</v>
      </c>
      <c r="G78" s="71">
        <f t="shared" si="4"/>
        <v>50.1</v>
      </c>
    </row>
    <row r="79" spans="1:7" ht="15.75">
      <c r="A79" s="21" t="s">
        <v>75</v>
      </c>
      <c r="B79" s="24" t="s">
        <v>74</v>
      </c>
      <c r="C79" s="48"/>
      <c r="D79" s="48"/>
      <c r="E79" s="46"/>
      <c r="F79" s="54">
        <f t="shared" si="3"/>
        <v>0</v>
      </c>
      <c r="G79" s="54">
        <f t="shared" si="4"/>
        <v>0</v>
      </c>
    </row>
    <row r="80" spans="1:7" ht="47.25">
      <c r="A80" s="21" t="s">
        <v>73</v>
      </c>
      <c r="B80" s="24" t="s">
        <v>72</v>
      </c>
      <c r="C80" s="48">
        <v>3739.8</v>
      </c>
      <c r="D80" s="48">
        <v>2265</v>
      </c>
      <c r="E80" s="46">
        <v>1108.2</v>
      </c>
      <c r="F80" s="54">
        <f t="shared" si="3"/>
        <v>29.6</v>
      </c>
      <c r="G80" s="54">
        <f t="shared" si="4"/>
        <v>48.9</v>
      </c>
    </row>
    <row r="81" spans="1:7" ht="15.75">
      <c r="A81" s="21" t="s">
        <v>71</v>
      </c>
      <c r="B81" s="24" t="s">
        <v>70</v>
      </c>
      <c r="C81" s="48">
        <v>20991.3</v>
      </c>
      <c r="D81" s="48">
        <v>11566.8</v>
      </c>
      <c r="E81" s="46">
        <v>5828.1</v>
      </c>
      <c r="F81" s="54">
        <f t="shared" si="3"/>
        <v>27.8</v>
      </c>
      <c r="G81" s="54">
        <f t="shared" si="4"/>
        <v>50.4</v>
      </c>
    </row>
    <row r="82" spans="1:7" ht="15.75">
      <c r="A82" s="22" t="s">
        <v>69</v>
      </c>
      <c r="B82" s="23" t="s">
        <v>68</v>
      </c>
      <c r="C82" s="47">
        <f>SUM(C83:C89)</f>
        <v>135491.2</v>
      </c>
      <c r="D82" s="47">
        <f>SUM(D83:D89)</f>
        <v>81568.9</v>
      </c>
      <c r="E82" s="47">
        <f>SUM(E83:E89)</f>
        <v>40791.4</v>
      </c>
      <c r="F82" s="71">
        <f t="shared" si="3"/>
        <v>30.1</v>
      </c>
      <c r="G82" s="71">
        <f t="shared" si="4"/>
        <v>50</v>
      </c>
    </row>
    <row r="83" spans="1:7" ht="15.75">
      <c r="A83" s="21" t="s">
        <v>67</v>
      </c>
      <c r="B83" s="24" t="s">
        <v>66</v>
      </c>
      <c r="C83" s="48">
        <v>991</v>
      </c>
      <c r="D83" s="48">
        <v>551.2</v>
      </c>
      <c r="E83" s="46"/>
      <c r="F83" s="54">
        <f t="shared" si="3"/>
        <v>0</v>
      </c>
      <c r="G83" s="54">
        <f t="shared" si="4"/>
        <v>0</v>
      </c>
    </row>
    <row r="84" spans="1:7" ht="15.75">
      <c r="A84" s="21" t="s">
        <v>65</v>
      </c>
      <c r="B84" s="24" t="s">
        <v>64</v>
      </c>
      <c r="C84" s="48"/>
      <c r="D84" s="48"/>
      <c r="E84" s="46"/>
      <c r="F84" s="54">
        <f t="shared" si="3"/>
        <v>0</v>
      </c>
      <c r="G84" s="54">
        <f t="shared" si="4"/>
        <v>0</v>
      </c>
    </row>
    <row r="85" spans="1:7" ht="15.75">
      <c r="A85" s="21" t="s">
        <v>63</v>
      </c>
      <c r="B85" s="24" t="s">
        <v>62</v>
      </c>
      <c r="C85" s="48">
        <v>75903</v>
      </c>
      <c r="D85" s="48">
        <v>53356.6</v>
      </c>
      <c r="E85" s="46">
        <v>34637.7</v>
      </c>
      <c r="F85" s="54">
        <f t="shared" si="3"/>
        <v>45.6</v>
      </c>
      <c r="G85" s="54">
        <f t="shared" si="4"/>
        <v>64.9</v>
      </c>
    </row>
    <row r="86" spans="1:7" ht="15.75">
      <c r="A86" s="21" t="s">
        <v>217</v>
      </c>
      <c r="B86" s="24" t="s">
        <v>218</v>
      </c>
      <c r="C86" s="48">
        <v>1881.7</v>
      </c>
      <c r="D86" s="48">
        <v>121.7</v>
      </c>
      <c r="E86" s="46">
        <v>69.6</v>
      </c>
      <c r="F86" s="54">
        <f t="shared" si="3"/>
        <v>3.7</v>
      </c>
      <c r="G86" s="54">
        <f t="shared" si="4"/>
        <v>57.2</v>
      </c>
    </row>
    <row r="87" spans="1:7" ht="15.75">
      <c r="A87" s="21" t="s">
        <v>61</v>
      </c>
      <c r="B87" s="24" t="s">
        <v>60</v>
      </c>
      <c r="C87" s="48">
        <v>50479.4</v>
      </c>
      <c r="D87" s="48">
        <v>23653</v>
      </c>
      <c r="E87" s="46">
        <v>4405</v>
      </c>
      <c r="F87" s="54">
        <f t="shared" si="3"/>
        <v>8.7</v>
      </c>
      <c r="G87" s="54">
        <f t="shared" si="4"/>
        <v>18.6</v>
      </c>
    </row>
    <row r="88" spans="1:7" ht="15.75">
      <c r="A88" s="21" t="s">
        <v>211</v>
      </c>
      <c r="B88" s="24" t="s">
        <v>214</v>
      </c>
      <c r="C88" s="48">
        <v>715.7</v>
      </c>
      <c r="D88" s="48">
        <v>715.7</v>
      </c>
      <c r="E88" s="46"/>
      <c r="F88" s="54">
        <f t="shared" si="3"/>
        <v>0</v>
      </c>
      <c r="G88" s="54">
        <f t="shared" si="4"/>
        <v>0</v>
      </c>
    </row>
    <row r="89" spans="1:7" ht="15.75">
      <c r="A89" s="21" t="s">
        <v>59</v>
      </c>
      <c r="B89" s="24" t="s">
        <v>49</v>
      </c>
      <c r="C89" s="48">
        <v>5520.4</v>
      </c>
      <c r="D89" s="48">
        <v>3170.7</v>
      </c>
      <c r="E89" s="46">
        <v>1679.1</v>
      </c>
      <c r="F89" s="54">
        <f t="shared" si="3"/>
        <v>30.4</v>
      </c>
      <c r="G89" s="54">
        <f t="shared" si="4"/>
        <v>53</v>
      </c>
    </row>
    <row r="90" spans="1:7" ht="15.75">
      <c r="A90" s="22" t="s">
        <v>58</v>
      </c>
      <c r="B90" s="23" t="s">
        <v>57</v>
      </c>
      <c r="C90" s="47">
        <f>SUM(C91:C94)</f>
        <v>163563.3</v>
      </c>
      <c r="D90" s="47">
        <f>SUM(D91:D94)</f>
        <v>99617.1</v>
      </c>
      <c r="E90" s="47">
        <f>SUM(E91:E94)</f>
        <v>53278.6</v>
      </c>
      <c r="F90" s="71">
        <f t="shared" si="3"/>
        <v>32.6</v>
      </c>
      <c r="G90" s="71">
        <f t="shared" si="4"/>
        <v>53.5</v>
      </c>
    </row>
    <row r="91" spans="1:7" ht="15.75">
      <c r="A91" s="21" t="s">
        <v>56</v>
      </c>
      <c r="B91" s="24" t="s">
        <v>55</v>
      </c>
      <c r="C91" s="48">
        <v>61787.6</v>
      </c>
      <c r="D91" s="48">
        <v>39424.8</v>
      </c>
      <c r="E91" s="46">
        <v>25429.6</v>
      </c>
      <c r="F91" s="54">
        <f t="shared" si="3"/>
        <v>41.2</v>
      </c>
      <c r="G91" s="54">
        <f t="shared" si="4"/>
        <v>64.5</v>
      </c>
    </row>
    <row r="92" spans="1:7" ht="15.75">
      <c r="A92" s="21" t="s">
        <v>54</v>
      </c>
      <c r="B92" s="24" t="s">
        <v>53</v>
      </c>
      <c r="C92" s="46">
        <v>18730.8</v>
      </c>
      <c r="D92" s="46">
        <v>10751.4</v>
      </c>
      <c r="E92" s="46">
        <v>6884.1</v>
      </c>
      <c r="F92" s="54">
        <f t="shared" si="3"/>
        <v>36.8</v>
      </c>
      <c r="G92" s="54">
        <f t="shared" si="4"/>
        <v>64</v>
      </c>
    </row>
    <row r="93" spans="1:7" ht="15.75">
      <c r="A93" s="21" t="s">
        <v>52</v>
      </c>
      <c r="B93" s="24" t="s">
        <v>51</v>
      </c>
      <c r="C93" s="51">
        <v>53104</v>
      </c>
      <c r="D93" s="51">
        <v>32525.4</v>
      </c>
      <c r="E93" s="46">
        <v>12587.9</v>
      </c>
      <c r="F93" s="54">
        <f t="shared" si="3"/>
        <v>23.7</v>
      </c>
      <c r="G93" s="54">
        <f t="shared" si="4"/>
        <v>38.7</v>
      </c>
    </row>
    <row r="94" spans="1:7" ht="15.75">
      <c r="A94" s="21" t="s">
        <v>50</v>
      </c>
      <c r="B94" s="24" t="s">
        <v>49</v>
      </c>
      <c r="C94" s="50">
        <v>29940.9</v>
      </c>
      <c r="D94" s="50">
        <v>16915.5</v>
      </c>
      <c r="E94" s="46">
        <v>8377</v>
      </c>
      <c r="F94" s="54">
        <f t="shared" si="3"/>
        <v>28</v>
      </c>
      <c r="G94" s="54">
        <f t="shared" si="4"/>
        <v>49.5</v>
      </c>
    </row>
    <row r="95" spans="1:7" ht="15.75">
      <c r="A95" s="22" t="s">
        <v>48</v>
      </c>
      <c r="B95" s="23" t="s">
        <v>47</v>
      </c>
      <c r="C95" s="49">
        <f>SUM(C96:C97)</f>
        <v>0</v>
      </c>
      <c r="D95" s="49"/>
      <c r="E95" s="49">
        <f>SUM(E96:E97)</f>
        <v>0</v>
      </c>
      <c r="F95" s="72">
        <f t="shared" si="3"/>
        <v>0</v>
      </c>
      <c r="G95" s="72">
        <f t="shared" si="4"/>
        <v>0</v>
      </c>
    </row>
    <row r="96" spans="1:7" ht="15.75">
      <c r="A96" s="18" t="s">
        <v>215</v>
      </c>
      <c r="B96" s="19" t="s">
        <v>216</v>
      </c>
      <c r="C96" s="50"/>
      <c r="D96" s="50"/>
      <c r="E96" s="51"/>
      <c r="F96" s="73">
        <f t="shared" si="3"/>
        <v>0</v>
      </c>
      <c r="G96" s="73">
        <f t="shared" si="4"/>
        <v>0</v>
      </c>
    </row>
    <row r="97" spans="1:7" ht="31.5">
      <c r="A97" s="18" t="s">
        <v>46</v>
      </c>
      <c r="B97" s="19" t="s">
        <v>45</v>
      </c>
      <c r="C97" s="50"/>
      <c r="D97" s="50"/>
      <c r="E97" s="51"/>
      <c r="F97" s="73">
        <f t="shared" si="3"/>
        <v>0</v>
      </c>
      <c r="G97" s="73">
        <f t="shared" si="4"/>
        <v>0</v>
      </c>
    </row>
    <row r="98" spans="1:7" ht="15.75">
      <c r="A98" s="22" t="s">
        <v>44</v>
      </c>
      <c r="B98" s="23" t="s">
        <v>43</v>
      </c>
      <c r="C98" s="47">
        <f>SUM(C99:C103)</f>
        <v>873998.6</v>
      </c>
      <c r="D98" s="47">
        <f>SUM(D99:D103)</f>
        <v>413719</v>
      </c>
      <c r="E98" s="47">
        <f>SUM(E99:E103)</f>
        <v>247137</v>
      </c>
      <c r="F98" s="71">
        <f t="shared" si="3"/>
        <v>28.3</v>
      </c>
      <c r="G98" s="71">
        <f t="shared" si="4"/>
        <v>59.7</v>
      </c>
    </row>
    <row r="99" spans="1:7" ht="15.75">
      <c r="A99" s="21" t="s">
        <v>42</v>
      </c>
      <c r="B99" s="24" t="s">
        <v>41</v>
      </c>
      <c r="C99" s="48">
        <v>363645</v>
      </c>
      <c r="D99" s="48">
        <v>154819.7</v>
      </c>
      <c r="E99" s="46">
        <v>92833.7</v>
      </c>
      <c r="F99" s="54">
        <f aca="true" t="shared" si="5" ref="F99:F120">IF(C99&gt;0,E99/C99*100,0)</f>
        <v>25.5</v>
      </c>
      <c r="G99" s="54">
        <f t="shared" si="4"/>
        <v>60</v>
      </c>
    </row>
    <row r="100" spans="1:7" ht="15.75">
      <c r="A100" s="21" t="s">
        <v>40</v>
      </c>
      <c r="B100" s="24" t="s">
        <v>39</v>
      </c>
      <c r="C100" s="48">
        <v>457014.7</v>
      </c>
      <c r="D100" s="48">
        <v>230098.6</v>
      </c>
      <c r="E100" s="46">
        <v>140896.1</v>
      </c>
      <c r="F100" s="54">
        <f t="shared" si="5"/>
        <v>30.8</v>
      </c>
      <c r="G100" s="54">
        <f t="shared" si="4"/>
        <v>61.2</v>
      </c>
    </row>
    <row r="101" spans="1:7" ht="31.5">
      <c r="A101" s="21" t="s">
        <v>38</v>
      </c>
      <c r="B101" s="24" t="s">
        <v>37</v>
      </c>
      <c r="C101" s="48">
        <v>250.6</v>
      </c>
      <c r="D101" s="48">
        <v>150.3</v>
      </c>
      <c r="E101" s="46">
        <v>75.8</v>
      </c>
      <c r="F101" s="54">
        <f t="shared" si="5"/>
        <v>30.2</v>
      </c>
      <c r="G101" s="54">
        <f t="shared" si="4"/>
        <v>50.4</v>
      </c>
    </row>
    <row r="102" spans="1:7" ht="15.75">
      <c r="A102" s="21" t="s">
        <v>36</v>
      </c>
      <c r="B102" s="24" t="s">
        <v>35</v>
      </c>
      <c r="C102" s="52">
        <v>10686.1</v>
      </c>
      <c r="D102" s="52">
        <v>7179.2</v>
      </c>
      <c r="E102" s="52">
        <v>789.7</v>
      </c>
      <c r="F102" s="54">
        <f t="shared" si="5"/>
        <v>7.4</v>
      </c>
      <c r="G102" s="54">
        <f t="shared" si="4"/>
        <v>11</v>
      </c>
    </row>
    <row r="103" spans="1:7" ht="15.75">
      <c r="A103" s="21" t="s">
        <v>34</v>
      </c>
      <c r="B103" s="24" t="s">
        <v>33</v>
      </c>
      <c r="C103" s="48">
        <v>42402.2</v>
      </c>
      <c r="D103" s="48">
        <v>21471.2</v>
      </c>
      <c r="E103" s="46">
        <v>12541.7</v>
      </c>
      <c r="F103" s="54">
        <f t="shared" si="5"/>
        <v>29.6</v>
      </c>
      <c r="G103" s="54">
        <f t="shared" si="4"/>
        <v>58.4</v>
      </c>
    </row>
    <row r="104" spans="1:7" ht="15.75">
      <c r="A104" s="22" t="s">
        <v>32</v>
      </c>
      <c r="B104" s="23" t="s">
        <v>31</v>
      </c>
      <c r="C104" s="47">
        <f>SUM(C105:C106)</f>
        <v>70021.9</v>
      </c>
      <c r="D104" s="47">
        <f>SUM(D105:D106)</f>
        <v>36875.4</v>
      </c>
      <c r="E104" s="47">
        <f>SUM(E105:E106)</f>
        <v>21959.9</v>
      </c>
      <c r="F104" s="71">
        <f t="shared" si="5"/>
        <v>31.4</v>
      </c>
      <c r="G104" s="71">
        <f t="shared" si="4"/>
        <v>59.6</v>
      </c>
    </row>
    <row r="105" spans="1:7" ht="15.75">
      <c r="A105" s="21" t="s">
        <v>30</v>
      </c>
      <c r="B105" s="24" t="s">
        <v>29</v>
      </c>
      <c r="C105" s="48">
        <v>65101.8</v>
      </c>
      <c r="D105" s="48">
        <v>34197.8</v>
      </c>
      <c r="E105" s="46">
        <v>20202.5</v>
      </c>
      <c r="F105" s="54">
        <f t="shared" si="5"/>
        <v>31</v>
      </c>
      <c r="G105" s="54">
        <f t="shared" si="4"/>
        <v>59.1</v>
      </c>
    </row>
    <row r="106" spans="1:7" ht="31.5">
      <c r="A106" s="21" t="s">
        <v>28</v>
      </c>
      <c r="B106" s="24" t="s">
        <v>27</v>
      </c>
      <c r="C106" s="48">
        <v>4920.1</v>
      </c>
      <c r="D106" s="48">
        <v>2677.6</v>
      </c>
      <c r="E106" s="46">
        <v>1757.4</v>
      </c>
      <c r="F106" s="54">
        <f t="shared" si="5"/>
        <v>35.7</v>
      </c>
      <c r="G106" s="54">
        <f t="shared" si="4"/>
        <v>65.6</v>
      </c>
    </row>
    <row r="107" spans="1:7" ht="15.75">
      <c r="A107" s="22" t="s">
        <v>26</v>
      </c>
      <c r="B107" s="23" t="s">
        <v>25</v>
      </c>
      <c r="C107" s="47">
        <f>SUM(C108:C111)</f>
        <v>31822.6</v>
      </c>
      <c r="D107" s="47">
        <f>SUM(D108:D111)</f>
        <v>20126</v>
      </c>
      <c r="E107" s="47">
        <f>SUM(E108:E111)</f>
        <v>9447.5</v>
      </c>
      <c r="F107" s="71">
        <f t="shared" si="5"/>
        <v>29.7</v>
      </c>
      <c r="G107" s="71">
        <f t="shared" si="4"/>
        <v>46.9</v>
      </c>
    </row>
    <row r="108" spans="1:7" ht="15.75">
      <c r="A108" s="21" t="s">
        <v>207</v>
      </c>
      <c r="B108" s="24" t="s">
        <v>208</v>
      </c>
      <c r="C108" s="48">
        <v>4674.6</v>
      </c>
      <c r="D108" s="48">
        <v>2704.7</v>
      </c>
      <c r="E108" s="46">
        <v>1714.6</v>
      </c>
      <c r="F108" s="54">
        <f t="shared" si="5"/>
        <v>36.7</v>
      </c>
      <c r="G108" s="54">
        <f t="shared" si="4"/>
        <v>63.4</v>
      </c>
    </row>
    <row r="109" spans="1:7" ht="15.75">
      <c r="A109" s="21" t="s">
        <v>24</v>
      </c>
      <c r="B109" s="24" t="s">
        <v>23</v>
      </c>
      <c r="C109" s="48">
        <v>6244.6</v>
      </c>
      <c r="D109" s="48">
        <v>4404.1</v>
      </c>
      <c r="E109" s="46">
        <v>2656.7</v>
      </c>
      <c r="F109" s="54">
        <f t="shared" si="5"/>
        <v>42.5</v>
      </c>
      <c r="G109" s="54">
        <f t="shared" si="4"/>
        <v>60.3</v>
      </c>
    </row>
    <row r="110" spans="1:7" ht="15.75">
      <c r="A110" s="21" t="s">
        <v>22</v>
      </c>
      <c r="B110" s="24" t="s">
        <v>21</v>
      </c>
      <c r="C110" s="48">
        <v>18545.4</v>
      </c>
      <c r="D110" s="48">
        <v>12009.4</v>
      </c>
      <c r="E110" s="46">
        <v>4603</v>
      </c>
      <c r="F110" s="54">
        <f t="shared" si="5"/>
        <v>24.8</v>
      </c>
      <c r="G110" s="54">
        <f t="shared" si="4"/>
        <v>38.3</v>
      </c>
    </row>
    <row r="111" spans="1:7" ht="15.75">
      <c r="A111" s="29" t="s">
        <v>20</v>
      </c>
      <c r="B111" s="30" t="s">
        <v>19</v>
      </c>
      <c r="C111" s="53">
        <v>2358</v>
      </c>
      <c r="D111" s="53">
        <v>1007.8</v>
      </c>
      <c r="E111" s="54">
        <v>473.2</v>
      </c>
      <c r="F111" s="54">
        <f t="shared" si="5"/>
        <v>20.1</v>
      </c>
      <c r="G111" s="54">
        <f t="shared" si="4"/>
        <v>47</v>
      </c>
    </row>
    <row r="112" spans="1:7" ht="15.75">
      <c r="A112" s="22" t="s">
        <v>18</v>
      </c>
      <c r="B112" s="23" t="s">
        <v>17</v>
      </c>
      <c r="C112" s="47">
        <f>SUM(C113)</f>
        <v>54093.3</v>
      </c>
      <c r="D112" s="47">
        <f>SUM(D113)</f>
        <v>30192</v>
      </c>
      <c r="E112" s="47">
        <f>SUM(E113)</f>
        <v>18127.7</v>
      </c>
      <c r="F112" s="71">
        <f t="shared" si="5"/>
        <v>33.5</v>
      </c>
      <c r="G112" s="71">
        <f t="shared" si="4"/>
        <v>60</v>
      </c>
    </row>
    <row r="113" spans="1:7" ht="15.75">
      <c r="A113" s="18" t="s">
        <v>16</v>
      </c>
      <c r="B113" s="19" t="s">
        <v>15</v>
      </c>
      <c r="C113" s="48">
        <v>54093.3</v>
      </c>
      <c r="D113" s="48">
        <v>30192</v>
      </c>
      <c r="E113" s="46">
        <v>18127.7</v>
      </c>
      <c r="F113" s="54">
        <f t="shared" si="5"/>
        <v>33.5</v>
      </c>
      <c r="G113" s="54">
        <f t="shared" si="4"/>
        <v>60</v>
      </c>
    </row>
    <row r="114" spans="1:7" ht="15.75">
      <c r="A114" s="22" t="s">
        <v>14</v>
      </c>
      <c r="B114" s="23" t="s">
        <v>13</v>
      </c>
      <c r="C114" s="47">
        <f>SUM(C115:C117)</f>
        <v>3664.1</v>
      </c>
      <c r="D114" s="47">
        <f>SUM(D115:D117)</f>
        <v>1891.9</v>
      </c>
      <c r="E114" s="47">
        <f>SUM(E115:E117)</f>
        <v>1165.7</v>
      </c>
      <c r="F114" s="71">
        <f t="shared" si="5"/>
        <v>31.8</v>
      </c>
      <c r="G114" s="71">
        <f t="shared" si="4"/>
        <v>61.6</v>
      </c>
    </row>
    <row r="115" spans="1:7" ht="15.75">
      <c r="A115" s="18" t="s">
        <v>212</v>
      </c>
      <c r="B115" s="19" t="s">
        <v>213</v>
      </c>
      <c r="C115" s="48">
        <v>2467.6</v>
      </c>
      <c r="D115" s="48">
        <v>1259.4</v>
      </c>
      <c r="E115" s="46">
        <v>796.7</v>
      </c>
      <c r="F115" s="54">
        <f t="shared" si="5"/>
        <v>32.3</v>
      </c>
      <c r="G115" s="54">
        <f t="shared" si="4"/>
        <v>63.3</v>
      </c>
    </row>
    <row r="116" spans="1:7" ht="15.75">
      <c r="A116" s="18" t="s">
        <v>12</v>
      </c>
      <c r="B116" s="19" t="s">
        <v>11</v>
      </c>
      <c r="C116" s="48">
        <v>1096.5</v>
      </c>
      <c r="D116" s="48">
        <v>532.5</v>
      </c>
      <c r="E116" s="46">
        <v>355</v>
      </c>
      <c r="F116" s="54">
        <f t="shared" si="5"/>
        <v>32.4</v>
      </c>
      <c r="G116" s="54">
        <f t="shared" si="4"/>
        <v>66.7</v>
      </c>
    </row>
    <row r="117" spans="1:7" ht="31.5">
      <c r="A117" s="18" t="s">
        <v>10</v>
      </c>
      <c r="B117" s="19" t="s">
        <v>9</v>
      </c>
      <c r="C117" s="48">
        <v>100</v>
      </c>
      <c r="D117" s="48">
        <v>100</v>
      </c>
      <c r="E117" s="46">
        <v>14</v>
      </c>
      <c r="F117" s="54">
        <f t="shared" si="5"/>
        <v>14</v>
      </c>
      <c r="G117" s="54">
        <f t="shared" si="4"/>
        <v>14</v>
      </c>
    </row>
    <row r="118" spans="1:7" ht="31.5">
      <c r="A118" s="22" t="s">
        <v>8</v>
      </c>
      <c r="B118" s="23" t="s">
        <v>7</v>
      </c>
      <c r="C118" s="47">
        <f>SUM(C119)</f>
        <v>880</v>
      </c>
      <c r="D118" s="47">
        <f>SUM(D119)</f>
        <v>440</v>
      </c>
      <c r="E118" s="47">
        <f>SUM(E119)</f>
        <v>0</v>
      </c>
      <c r="F118" s="71">
        <f t="shared" si="5"/>
        <v>0</v>
      </c>
      <c r="G118" s="71">
        <f t="shared" si="4"/>
        <v>0</v>
      </c>
    </row>
    <row r="119" spans="1:7" ht="32.25" thickBot="1">
      <c r="A119" s="18" t="s">
        <v>6</v>
      </c>
      <c r="B119" s="19" t="s">
        <v>5</v>
      </c>
      <c r="C119" s="48">
        <v>880</v>
      </c>
      <c r="D119" s="48">
        <v>440</v>
      </c>
      <c r="E119" s="46"/>
      <c r="F119" s="54">
        <f t="shared" si="5"/>
        <v>0</v>
      </c>
      <c r="G119" s="54">
        <f t="shared" si="4"/>
        <v>0</v>
      </c>
    </row>
    <row r="120" spans="1:7" ht="16.5" thickBot="1">
      <c r="A120" s="31" t="s">
        <v>4</v>
      </c>
      <c r="B120" s="32" t="s">
        <v>3</v>
      </c>
      <c r="C120" s="55">
        <f>C67+C76+C78+C82+C90+C95+C98+C104+C107+C112+C114+C118</f>
        <v>1502712.4</v>
      </c>
      <c r="D120" s="55">
        <f>D67+D76+D78+D82+D90+D95+D98+D104+D107+D112+D114+D118</f>
        <v>767523.3</v>
      </c>
      <c r="E120" s="55">
        <f>E67+E76+E78+E82+E90+E95+E98+E104+E107+E112+E114+E118</f>
        <v>440621.4</v>
      </c>
      <c r="F120" s="55">
        <f t="shared" si="5"/>
        <v>29.3</v>
      </c>
      <c r="G120" s="55">
        <f t="shared" si="4"/>
        <v>57.4</v>
      </c>
    </row>
    <row r="121" spans="1:7" ht="48" thickBot="1">
      <c r="A121" s="33" t="s">
        <v>2</v>
      </c>
      <c r="B121" s="34" t="s">
        <v>1</v>
      </c>
      <c r="C121" s="56">
        <f>SUM(C64-C120)</f>
        <v>-47765.4</v>
      </c>
      <c r="D121" s="56"/>
      <c r="E121" s="56">
        <f>SUM(E64-E120)</f>
        <v>53697.1</v>
      </c>
      <c r="F121" s="56"/>
      <c r="G121" s="56"/>
    </row>
    <row r="124" spans="1:6" ht="18.75">
      <c r="A124" s="115" t="s">
        <v>222</v>
      </c>
      <c r="B124" s="115"/>
      <c r="C124" s="35"/>
      <c r="D124" s="35"/>
      <c r="E124" s="35"/>
      <c r="F124" s="103" t="s">
        <v>223</v>
      </c>
    </row>
    <row r="127" spans="2:6" ht="15.75">
      <c r="B127" s="104"/>
      <c r="C127" s="102"/>
      <c r="D127" s="102"/>
      <c r="E127" s="102"/>
      <c r="F127" s="102"/>
    </row>
  </sheetData>
  <sheetProtection insertRows="0"/>
  <autoFilter ref="A5:F121"/>
  <mergeCells count="3">
    <mergeCell ref="A124:B124"/>
    <mergeCell ref="A1:G1"/>
    <mergeCell ref="A2:G2"/>
  </mergeCells>
  <printOptions/>
  <pageMargins left="0.1968503937007874" right="0" top="0.1968503937007874" bottom="0.1968503937007874" header="0.31496062992125984" footer="0.31496062992125984"/>
  <pageSetup fitToHeight="4" fitToWidth="1" horizontalDpi="600" verticalDpi="600" orientation="portrait" paperSize="9" scale="59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Вачаган</cp:lastModifiedBy>
  <cp:lastPrinted>2016-05-11T05:58:59Z</cp:lastPrinted>
  <dcterms:created xsi:type="dcterms:W3CDTF">2002-10-29T08:22:06Z</dcterms:created>
  <dcterms:modified xsi:type="dcterms:W3CDTF">2016-10-19T11:01:15Z</dcterms:modified>
  <cp:category/>
  <cp:version/>
  <cp:contentType/>
  <cp:contentStatus/>
</cp:coreProperties>
</file>