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46" windowWidth="13995" windowHeight="9840" tabRatio="910" activeTab="0"/>
  </bookViews>
  <sheets>
    <sheet name="КБ" sheetId="1" r:id="rId1"/>
  </sheets>
  <definedNames>
    <definedName name="_xlnm._FilterDatabase" localSheetId="0" hidden="1">'КБ'!$A$5:$F$138</definedName>
    <definedName name="_xlnm.Print_Titles" localSheetId="0">'КБ'!$4:$4</definedName>
    <definedName name="_xlnm.Print_Area" localSheetId="0">'КБ'!$A$1:$G$141</definedName>
  </definedNames>
  <calcPr fullCalcOnLoad="1" fullPrecision="0"/>
</workbook>
</file>

<file path=xl/sharedStrings.xml><?xml version="1.0" encoding="utf-8"?>
<sst xmlns="http://schemas.openxmlformats.org/spreadsheetml/2006/main" count="301" uniqueCount="273">
  <si>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</si>
  <si>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</si>
  <si>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</si>
  <si>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</si>
  <si>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</si>
  <si>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</si>
  <si>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</si>
  <si>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</si>
  <si>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</si>
  <si>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</si>
  <si>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</si>
  <si>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</si>
  <si>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</si>
  <si>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</si>
  <si>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</si>
  <si>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</si>
  <si>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</si>
  <si>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</si>
  <si>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</si>
  <si>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</si>
  <si>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</si>
  <si>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</si>
  <si>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</si>
  <si>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</si>
  <si>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</si>
  <si>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</si>
  <si>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</si>
  <si>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</si>
  <si>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</si>
  <si>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</si>
  <si>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</si>
  <si>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</si>
  <si>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</si>
  <si>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</si>
  <si>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</si>
  <si>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</si>
  <si>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</si>
  <si>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</si>
  <si>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</si>
  <si>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</si>
  <si>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</si>
  <si>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</si>
  <si>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</si>
  <si>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</si>
  <si>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</si>
  <si>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</si>
  <si>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</si>
  <si>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</si>
  <si>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</si>
  <si>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</si>
  <si>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</si>
  <si>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</si>
  <si>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</si>
  <si>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</si>
  <si>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</si>
  <si>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</si>
  <si>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</si>
  <si>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</si>
  <si>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</si>
  <si>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</si>
  <si>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</si>
  <si>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</si>
  <si>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</si>
  <si>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</si>
  <si>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</si>
  <si>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</si>
  <si>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</si>
  <si>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</si>
  <si>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</si>
  <si>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</si>
  <si>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</si>
  <si>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</si>
  <si>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</si>
  <si>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</si>
  <si>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</si>
  <si>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</si>
  <si>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</si>
  <si>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</si>
  <si>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</si>
  <si>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</si>
  <si>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</si>
  <si>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</si>
  <si>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</si>
  <si>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</si>
  <si>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</si>
  <si>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</si>
  <si>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</si>
  <si>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</si>
  <si>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</si>
  <si>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</si>
  <si>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</si>
  <si>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</si>
  <si>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</si>
  <si>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</si>
  <si>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</si>
  <si>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</si>
  <si>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</si>
  <si>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</si>
  <si>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</si>
  <si>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</si>
  <si>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</si>
  <si>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</si>
  <si>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</si>
  <si>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</si>
  <si>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</si>
  <si>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</si>
  <si>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</si>
  <si>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</si>
  <si>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</si>
  <si>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</si>
  <si>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</si>
  <si>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</si>
  <si>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</si>
  <si>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</si>
  <si>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</si>
  <si>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</si>
  <si>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</si>
  <si>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</si>
  <si>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</si>
  <si>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</si>
  <si>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</si>
  <si>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</si>
  <si>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</si>
  <si>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</si>
  <si>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</si>
  <si>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</si>
  <si>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</si>
  <si>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</si>
  <si>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</si>
  <si>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</si>
  <si>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</si>
  <si>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</si>
  <si>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</si>
  <si>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</si>
  <si>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</si>
  <si>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</si>
  <si>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</si>
  <si>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</si>
  <si>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</si>
  <si>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</si>
  <si>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</si>
  <si>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</si>
  <si>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</si>
  <si>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</si>
  <si>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</si>
  <si>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</si>
  <si>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</si>
  <si>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</si>
  <si>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</si>
  <si>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</si>
  <si>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</si>
  <si>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</si>
  <si>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</si>
  <si>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</si>
  <si>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</si>
  <si>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</si>
  <si>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</si>
  <si>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</si>
  <si>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</si>
  <si>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</si>
  <si>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</si>
  <si>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</si>
  <si>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</si>
  <si>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</si>
  <si>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</si>
  <si>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</si>
  <si>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</si>
  <si>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</si>
  <si>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</si>
  <si>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</si>
  <si>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</si>
  <si>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</si>
  <si>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</si>
  <si>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1400</t>
  </si>
  <si>
    <t>Назначено на год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</si>
  <si>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</si>
  <si>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</si>
  <si>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</si>
  <si>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</si>
  <si>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</si>
  <si>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</si>
  <si>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</si>
  <si>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</si>
  <si>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</si>
  <si>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</si>
  <si>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</si>
  <si>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</si>
  <si>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</si>
  <si>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</si>
  <si>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</si>
  <si>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</si>
  <si>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</si>
  <si>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</si>
  <si>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</si>
  <si>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</si>
  <si>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Зам.главы администрации - начальник финансового управления</t>
  </si>
  <si>
    <t>Солуянова С.А.</t>
  </si>
  <si>
    <t>000 1 08 06000 01 0000 110</t>
  </si>
  <si>
    <t>Государственная пошлина за совершение действий,связанных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</si>
  <si>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000 2 02 10000 00 0000 151</t>
  </si>
  <si>
    <t>000 2 02 20000 00 0000 151</t>
  </si>
  <si>
    <t>000 2 02 30000 00 0000 151</t>
  </si>
  <si>
    <t>000 202 40000 00 0000 151</t>
  </si>
  <si>
    <t>0703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</si>
  <si>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</si>
  <si>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</si>
  <si>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</si>
  <si>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</si>
  <si>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</si>
  <si>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</si>
  <si>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000 1 05 01000 00 0000 110</t>
  </si>
  <si>
    <t>более 200</t>
  </si>
  <si>
    <t>4</t>
  </si>
  <si>
    <t>Налог, взимаемый в связи с применением упрощенной системы налогообложения</t>
  </si>
  <si>
    <t>000 1 11 05310 00 0000 120</t>
  </si>
  <si>
    <t>Плата по соглашениям об установлении сервитута</t>
  </si>
  <si>
    <t>Доходы от приватизации имущества находящегося в государственной и муниципальной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</si>
  <si>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</si>
  <si>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</si>
  <si>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</si>
  <si>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</si>
  <si>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000 1 16 01063 01 0000 140</t>
  </si>
  <si>
    <t>000 1 16 01193 01 0000 140</t>
  </si>
  <si>
    <t>000 1 16 01203 01 0000 140</t>
  </si>
  <si>
    <t>000 111 05070 00 0000 120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</si>
  <si>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</si>
  <si>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</si>
  <si>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</si>
  <si>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</si>
  <si>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</si>
  <si>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</si>
  <si>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</si>
  <si>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</si>
  <si>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000 1 16 02010 02 0000 140</t>
  </si>
  <si>
    <t>000 1 16 02020 02 0000 140</t>
  </si>
  <si>
    <t>000 1 16 01153 01 0000 140</t>
  </si>
  <si>
    <t>000 1 16 01093 01 0000 140</t>
  </si>
  <si>
    <t>000 1 1 601053 01 0000 140</t>
  </si>
  <si>
    <t>Доходы от сдачи в аренду имущества, составляющего казну муниципальных округов (за исключением земельных участков)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</si>
  <si>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</si>
  <si>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000 1 1601194 01 0000 140</t>
  </si>
  <si>
    <t>ИСПОЛНЕНИЕ  БЮДЖЕТА БОГОРОДСКОГО МУНИЦИПАЛЬНОГО ОКРУГА</t>
  </si>
  <si>
    <t>1105</t>
  </si>
  <si>
    <t>Другие вопросы в области физической культуры и спорта</t>
  </si>
  <si>
    <t>000 111 05030 00 0000 120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</si>
  <si>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</si>
  <si>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000 1 16 10032 14 0000 140</t>
  </si>
  <si>
    <t>000 1 16 10123 01 0000 140</t>
  </si>
  <si>
    <t>000 1 16 10129 01 0000 140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</si>
  <si>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</si>
  <si>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</si>
  <si>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</si>
  <si>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000 1 17 15020 14 0000 150</t>
  </si>
  <si>
    <t>Инициативные платежи, зачисляемые в бюджеты муниципальных округов</t>
  </si>
  <si>
    <t>000 11601143010000140</t>
  </si>
  <si>
    <t>000 1 14 13040 14 0000 410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</si>
  <si>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</si>
  <si>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</si>
  <si>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000 1 11 09080140000 120</t>
  </si>
  <si>
    <t>000 111 09044140000 120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</si>
  <si>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</si>
  <si>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</si>
  <si>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</si>
  <si>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000 1 16 10061 14 0000 140</t>
  </si>
  <si>
    <t>Платежи в целях возмещения убытков, причиненных уклонением от заключения с муниципальным органом муниципального округа (муниципальным казенным учреждением) муниципального контракта,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</si>
  <si>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</si>
  <si>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</si>
  <si>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</si>
  <si>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</si>
  <si>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Назначено на 9 мес.</t>
  </si>
  <si>
    <t>% исполнения к назначениям 9 мес.</t>
  </si>
  <si>
    <t>% исполнения к  годовым назначениям</t>
  </si>
  <si>
    <t>на 01.09.2021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</si>
</sst>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_ ;[Red]\-0.0\ "/>
    <numFmt numFmtId="175" formatCode="0_ ;[Red]\-0\ "/>
    <numFmt numFmtId="176" formatCode="_-* #,##0.0_р_._-;\-* #,##0.0_р_._-;_-* &quot;-&quot;??_р_._-;_-@_-"/>
    <numFmt numFmtId="177" formatCode="_-* #,##0_р_._-;\-* #,##0_р_._-;_-* &quot;-&quot;??_р_._-;_-@_-"/>
    <numFmt numFmtId="178" formatCode="#,##0.0_ ;[Red]\-#,##0.0\ "/>
    <numFmt numFmtId="179" formatCode="#,##0.0_р_.;[Red]\-#,##0.0_р_."/>
    <numFmt numFmtId="180" formatCode="#,##0.0_ ;\-#,##0.0\ "/>
    <numFmt numFmtId="181" formatCode="0.0_ ;\-0.0\ "/>
    <numFmt numFmtId="182" formatCode="_-* #,##0.0_р_._-;\-* #,##0.0_р_._-;_-* &quot;-&quot;?_р_._-;_-@_-"/>
    <numFmt numFmtId="183" formatCode="#,##0.00_ ;\-#,##0.00\ "/>
    <numFmt numFmtId="184" formatCode="0.000"/>
    <numFmt numFmtId="185" formatCode="#,##0_ ;\-#,##0\ "/>
    <numFmt numFmtId="186" formatCode="#,##0.000_ ;\-#,##0.000\ "/>
    <numFmt numFmtId="187" formatCode="_-* #,##0.000_р_._-;\-* #,##0.000_р_._-;_-* &quot;-&quot;??_р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_р_."/>
    <numFmt numFmtId="194" formatCode="?"/>
    <numFmt numFmtId="195" formatCode="_-* #,##0.0\ _₽_-;\-* #,##0.0\ _₽_-;_-* &quot;-&quot;?\ _₽_-;_-@_-"/>
  </numFmts>
  <fonts count="51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1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4" tint="0.799979984760284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80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80" fontId="2" fillId="33" borderId="10" xfId="78" applyNumberFormat="1" applyFont="1" applyFill="1" applyBorder="1" applyAlignment="1" applyProtection="1">
      <alignment horizontal="center" vertical="center" wrapText="1"/>
      <protection/>
    </xf>
    <xf numFmtId="180" fontId="2" fillId="33" borderId="21" xfId="78" applyNumberFormat="1" applyFont="1" applyFill="1" applyBorder="1" applyAlignment="1" applyProtection="1">
      <alignment horizontal="center" vertical="center" wrapText="1"/>
      <protection/>
    </xf>
    <xf numFmtId="180" fontId="2" fillId="0" borderId="21" xfId="78" applyNumberFormat="1" applyFont="1" applyFill="1" applyBorder="1" applyAlignment="1" applyProtection="1">
      <alignment horizontal="center" vertical="center" wrapText="1"/>
      <protection/>
    </xf>
    <xf numFmtId="180" fontId="2" fillId="0" borderId="10" xfId="78" applyNumberFormat="1" applyFont="1" applyFill="1" applyBorder="1" applyAlignment="1" applyProtection="1">
      <alignment horizontal="center" vertical="center" wrapText="1"/>
      <protection/>
    </xf>
    <xf numFmtId="180" fontId="2" fillId="0" borderId="10" xfId="78" applyNumberFormat="1" applyFont="1" applyBorder="1" applyAlignment="1" applyProtection="1">
      <alignment horizontal="center" vertical="center" wrapText="1"/>
      <protection/>
    </xf>
    <xf numFmtId="180" fontId="2" fillId="33" borderId="22" xfId="78" applyNumberFormat="1" applyFont="1" applyFill="1" applyBorder="1" applyAlignment="1" applyProtection="1">
      <alignment horizontal="center" vertical="center" wrapText="1"/>
      <protection/>
    </xf>
    <xf numFmtId="180" fontId="2" fillId="33" borderId="18" xfId="78" applyNumberFormat="1" applyFont="1" applyFill="1" applyBorder="1" applyAlignment="1" applyProtection="1">
      <alignment horizontal="center" vertical="center" wrapText="1"/>
      <protection/>
    </xf>
    <xf numFmtId="180" fontId="3" fillId="33" borderId="12" xfId="78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80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4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171" fontId="2" fillId="0" borderId="0" xfId="78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24" xfId="0" applyFont="1" applyBorder="1" applyAlignment="1" applyProtection="1">
      <alignment/>
      <protection/>
    </xf>
    <xf numFmtId="174" fontId="4" fillId="33" borderId="12" xfId="0" applyNumberFormat="1" applyFont="1" applyFill="1" applyBorder="1" applyAlignment="1" applyProtection="1">
      <alignment horizontal="center" vertical="center" wrapText="1"/>
      <protection/>
    </xf>
    <xf numFmtId="180" fontId="4" fillId="33" borderId="25" xfId="78" applyNumberFormat="1" applyFont="1" applyFill="1" applyBorder="1" applyAlignment="1" applyProtection="1">
      <alignment horizontal="center" vertical="center" wrapText="1"/>
      <protection locked="0"/>
    </xf>
    <xf numFmtId="180" fontId="2" fillId="33" borderId="25" xfId="78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/>
      <protection/>
    </xf>
    <xf numFmtId="180" fontId="4" fillId="33" borderId="15" xfId="78" applyNumberFormat="1" applyFont="1" applyFill="1" applyBorder="1" applyAlignment="1" applyProtection="1">
      <alignment horizontal="center" vertical="center" wrapText="1"/>
      <protection/>
    </xf>
    <xf numFmtId="180" fontId="4" fillId="33" borderId="27" xfId="78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28" xfId="0" applyNumberFormat="1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49" fontId="2" fillId="33" borderId="30" xfId="0" applyNumberFormat="1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 vertical="top" wrapText="1"/>
      <protection/>
    </xf>
    <xf numFmtId="0" fontId="2" fillId="33" borderId="27" xfId="0" applyFont="1" applyFill="1" applyBorder="1" applyAlignment="1" applyProtection="1">
      <alignment horizontal="center" vertical="top" wrapText="1"/>
      <protection/>
    </xf>
    <xf numFmtId="49" fontId="48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8" fillId="33" borderId="11" xfId="0" applyNumberFormat="1" applyFont="1" applyFill="1" applyBorder="1" applyAlignment="1" applyProtection="1">
      <alignment horizontal="right" vertical="center"/>
      <protection locked="0"/>
    </xf>
    <xf numFmtId="0" fontId="48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6" xfId="0" applyFont="1" applyFill="1" applyBorder="1" applyAlignment="1" applyProtection="1">
      <alignment vertical="center" wrapText="1"/>
      <protection locked="0"/>
    </xf>
    <xf numFmtId="180" fontId="4" fillId="33" borderId="15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31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80" fontId="4" fillId="6" borderId="10" xfId="78" applyNumberFormat="1" applyFont="1" applyFill="1" applyBorder="1" applyAlignment="1" applyProtection="1">
      <alignment horizontal="center" vertical="center" wrapText="1"/>
      <protection/>
    </xf>
    <xf numFmtId="180" fontId="4" fillId="6" borderId="25" xfId="78" applyNumberFormat="1" applyFont="1" applyFill="1" applyBorder="1" applyAlignment="1" applyProtection="1">
      <alignment horizontal="center" vertical="center" wrapText="1"/>
      <protection/>
    </xf>
    <xf numFmtId="180" fontId="4" fillId="6" borderId="21" xfId="78" applyNumberFormat="1" applyFont="1" applyFill="1" applyBorder="1" applyAlignment="1" applyProtection="1">
      <alignment horizontal="center" vertical="center" wrapText="1"/>
      <protection/>
    </xf>
    <xf numFmtId="49" fontId="49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180" fontId="4" fillId="6" borderId="11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12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31" xfId="78" applyNumberFormat="1" applyFont="1" applyFill="1" applyBorder="1" applyAlignment="1" applyProtection="1">
      <alignment horizontal="center" vertical="center" wrapText="1"/>
      <protection locked="0"/>
    </xf>
    <xf numFmtId="49" fontId="3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9" xfId="0" applyNumberFormat="1" applyFont="1" applyFill="1" applyBorder="1" applyAlignment="1" applyProtection="1">
      <alignment horizontal="center" vertical="center" wrapText="1"/>
      <protection/>
    </xf>
    <xf numFmtId="49" fontId="4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vertical="center" wrapText="1"/>
      <protection locked="0"/>
    </xf>
    <xf numFmtId="180" fontId="4" fillId="35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35" borderId="31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8" xfId="0" applyFont="1" applyFill="1" applyBorder="1" applyAlignment="1" applyProtection="1">
      <alignment vertical="center" wrapText="1"/>
      <protection locked="0"/>
    </xf>
    <xf numFmtId="180" fontId="4" fillId="35" borderId="18" xfId="78" applyNumberFormat="1" applyFont="1" applyFill="1" applyBorder="1" applyAlignment="1" applyProtection="1">
      <alignment horizontal="center" vertical="center" wrapText="1"/>
      <protection locked="0"/>
    </xf>
    <xf numFmtId="49" fontId="4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/>
      <protection locked="0"/>
    </xf>
    <xf numFmtId="180" fontId="4" fillId="34" borderId="11" xfId="78" applyNumberFormat="1" applyFont="1" applyFill="1" applyBorder="1" applyAlignment="1" applyProtection="1">
      <alignment horizontal="center" vertical="center" wrapText="1"/>
      <protection locked="0"/>
    </xf>
    <xf numFmtId="180" fontId="4" fillId="34" borderId="12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180" fontId="4" fillId="33" borderId="27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34" borderId="33" xfId="0" applyNumberFormat="1" applyFont="1" applyFill="1" applyBorder="1" applyAlignment="1" applyProtection="1">
      <alignment horizontal="center" vertical="center" wrapText="1"/>
      <protection/>
    </xf>
    <xf numFmtId="180" fontId="4" fillId="34" borderId="34" xfId="78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180" fontId="2" fillId="33" borderId="15" xfId="78" applyNumberFormat="1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180" fontId="2" fillId="2" borderId="20" xfId="78" applyNumberFormat="1" applyFont="1" applyFill="1" applyBorder="1" applyAlignment="1" applyProtection="1">
      <alignment horizontal="center" vertical="center" wrapText="1"/>
      <protection/>
    </xf>
    <xf numFmtId="180" fontId="2" fillId="2" borderId="35" xfId="78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180" fontId="4" fillId="0" borderId="18" xfId="78" applyNumberFormat="1" applyFont="1" applyFill="1" applyBorder="1" applyAlignment="1" applyProtection="1">
      <alignment horizontal="center" vertical="center" wrapText="1"/>
      <protection locked="0"/>
    </xf>
    <xf numFmtId="180" fontId="4" fillId="34" borderId="33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/>
      <protection/>
    </xf>
    <xf numFmtId="194" fontId="2" fillId="0" borderId="37" xfId="0" applyNumberFormat="1" applyFont="1" applyBorder="1" applyAlignment="1" applyProtection="1">
      <alignment horizontal="left" wrapText="1"/>
      <protection/>
    </xf>
    <xf numFmtId="49" fontId="2" fillId="0" borderId="37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vertical="center"/>
      <protection/>
    </xf>
    <xf numFmtId="180" fontId="4" fillId="37" borderId="25" xfId="78" applyNumberFormat="1" applyFont="1" applyFill="1" applyBorder="1" applyAlignment="1" applyProtection="1">
      <alignment horizontal="center" vertical="center" wrapText="1"/>
      <protection/>
    </xf>
    <xf numFmtId="180" fontId="4" fillId="37" borderId="31" xfId="78" applyNumberFormat="1" applyFont="1" applyFill="1" applyBorder="1" applyAlignment="1" applyProtection="1">
      <alignment horizontal="center" vertical="center" wrapText="1"/>
      <protection locked="0"/>
    </xf>
    <xf numFmtId="180" fontId="2" fillId="33" borderId="15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80" fontId="4" fillId="6" borderId="26" xfId="78" applyNumberFormat="1" applyFont="1" applyFill="1" applyBorder="1" applyAlignment="1" applyProtection="1">
      <alignment horizontal="center" vertical="center" wrapText="1"/>
      <protection locked="0"/>
    </xf>
    <xf numFmtId="49" fontId="4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11" xfId="0" applyFont="1" applyFill="1" applyBorder="1" applyAlignment="1" applyProtection="1">
      <alignment horizontal="left" vertical="center" wrapText="1"/>
      <protection locked="0"/>
    </xf>
    <xf numFmtId="180" fontId="4" fillId="16" borderId="11" xfId="78" applyNumberFormat="1" applyFont="1" applyFill="1" applyBorder="1" applyAlignment="1" applyProtection="1">
      <alignment horizontal="center" vertical="center" wrapText="1"/>
      <protection locked="0"/>
    </xf>
    <xf numFmtId="180" fontId="4" fillId="16" borderId="12" xfId="78" applyNumberFormat="1" applyFont="1" applyFill="1" applyBorder="1" applyAlignment="1" applyProtection="1">
      <alignment horizontal="center" vertical="center" wrapText="1"/>
      <protection locked="0"/>
    </xf>
    <xf numFmtId="180" fontId="4" fillId="16" borderId="26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180" fontId="2" fillId="0" borderId="18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left" wrapText="1"/>
      <protection/>
    </xf>
    <xf numFmtId="0" fontId="2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80" fontId="4" fillId="0" borderId="31" xfId="78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4"/>
  <sheetViews>
    <sheetView showZeros="0" tabSelected="1" view="pageBreakPreview" zoomScale="80" zoomScaleNormal="90" zoomScaleSheetLayoutView="80" zoomScalePageLayoutView="0" workbookViewId="0" topLeftCell="A1">
      <pane ySplit="5" topLeftCell="A133" activePane="bottomLeft" state="frozen"/>
      <selection pane="topLeft" activeCell="G117" sqref="G117"/>
      <selection pane="bottomLeft" activeCell="F144" sqref="B143:F144"/>
    </sheetView>
  </sheetViews>
  <sheetFormatPr defaultColWidth="9.00390625" defaultRowHeight="12.75"/>
  <cols>
    <col min="1" max="1" width="17.375" style="3" customWidth="1"/>
    <col min="2" max="2" width="55.375" style="3" customWidth="1"/>
    <col min="3" max="3" width="14.625" style="3" customWidth="1"/>
    <col min="4" max="5" width="13.625" style="3" customWidth="1"/>
    <col min="6" max="7" width="14.875" style="3" customWidth="1"/>
    <col min="8" max="16384" width="9.125" style="3" customWidth="1"/>
  </cols>
  <sheetData>
    <row r="1" spans="1:7" ht="90" customHeight="1">
      <c r="A1" s="144" t="s">
        <v>241</v>
      </c>
      <c r="B1" s="144"/>
      <c r="C1" s="144"/>
      <c r="D1" s="144"/>
      <c r="E1" s="144"/>
      <c r="F1" s="144"/>
      <c r="G1" s="50"/>
    </row>
    <row r="2" spans="1:7" ht="18.75">
      <c r="A2" s="143" t="s">
        <v>272</v>
      </c>
      <c r="B2" s="143"/>
      <c r="C2" s="143"/>
      <c r="D2" s="143"/>
      <c r="E2" s="143"/>
      <c r="F2" s="143"/>
      <c r="G2" s="50"/>
    </row>
    <row r="3" spans="1:6" ht="16.5" thickBot="1">
      <c r="A3" s="4"/>
      <c r="B3" s="5"/>
      <c r="C3" s="6"/>
      <c r="D3" s="6"/>
      <c r="E3" s="7"/>
      <c r="F3" s="7"/>
    </row>
    <row r="4" spans="1:7" ht="91.5" customHeight="1" thickBot="1">
      <c r="A4" s="21" t="s">
        <v>170</v>
      </c>
      <c r="B4" s="57" t="s">
        <v>169</v>
      </c>
      <c r="C4" s="8" t="s">
        <v>174</v>
      </c>
      <c r="D4" s="9" t="s">
        <v>269</v>
      </c>
      <c r="E4" s="9" t="s">
        <v>168</v>
      </c>
      <c r="F4" s="51" t="s">
        <v>271</v>
      </c>
      <c r="G4" s="51" t="s">
        <v>270</v>
      </c>
    </row>
    <row r="5" spans="1:7" ht="16.5" thickBot="1">
      <c r="A5" s="58">
        <v>1</v>
      </c>
      <c r="B5" s="59">
        <v>2</v>
      </c>
      <c r="C5" s="60" t="s">
        <v>0</v>
      </c>
      <c r="D5" s="60" t="s">
        <v>212</v>
      </c>
      <c r="E5" s="61">
        <v>5</v>
      </c>
      <c r="F5" s="62">
        <v>6</v>
      </c>
      <c r="G5" s="112">
        <v>7</v>
      </c>
    </row>
    <row r="6" spans="1:7" ht="16.5" thickBot="1">
      <c r="A6" s="63"/>
      <c r="B6" s="64" t="s">
        <v>167</v>
      </c>
      <c r="C6" s="65"/>
      <c r="D6" s="65"/>
      <c r="E6" s="66"/>
      <c r="F6" s="67"/>
      <c r="G6" s="54"/>
    </row>
    <row r="7" spans="1:7" ht="32.25" thickBot="1">
      <c r="A7" s="126" t="s">
        <v>166</v>
      </c>
      <c r="B7" s="127" t="s">
        <v>165</v>
      </c>
      <c r="C7" s="128">
        <f>C8+C25</f>
        <v>564306.9</v>
      </c>
      <c r="D7" s="128">
        <f>D8+D25</f>
        <v>359054.2</v>
      </c>
      <c r="E7" s="128">
        <f>E8+E25</f>
        <v>352953.7</v>
      </c>
      <c r="F7" s="129">
        <f>IF(C7&gt;0,E7/C7*100,0)</f>
        <v>62.5</v>
      </c>
      <c r="G7" s="130">
        <f>IF(D7&gt;0,E7/D7*100,0)</f>
        <v>98.3</v>
      </c>
    </row>
    <row r="8" spans="1:7" ht="16.5" thickBot="1">
      <c r="A8" s="76"/>
      <c r="B8" s="77" t="s">
        <v>164</v>
      </c>
      <c r="C8" s="78">
        <f>C9+C12+C17+C20+C24+C11</f>
        <v>506265.6</v>
      </c>
      <c r="D8" s="78">
        <f>D9+D12+D17+D20+D24+D11</f>
        <v>314771.8</v>
      </c>
      <c r="E8" s="78">
        <f>E9+E12+E17+E20+E24+E11</f>
        <v>302737</v>
      </c>
      <c r="F8" s="79">
        <f>IF(C8&gt;0,E8/C8*100,0)</f>
        <v>59.8</v>
      </c>
      <c r="G8" s="125">
        <f>IF(D8&gt;0,E8/D8*100,0)</f>
        <v>96.2</v>
      </c>
    </row>
    <row r="9" spans="1:7" ht="31.5">
      <c r="A9" s="40" t="s">
        <v>163</v>
      </c>
      <c r="B9" s="68" t="s">
        <v>162</v>
      </c>
      <c r="C9" s="69">
        <f>C10</f>
        <v>276874.7</v>
      </c>
      <c r="D9" s="69">
        <f>D10</f>
        <v>188773</v>
      </c>
      <c r="E9" s="69">
        <f>E10</f>
        <v>192357.1</v>
      </c>
      <c r="F9" s="70">
        <f>IF(C9&gt;0,E9/C9*100,0)</f>
        <v>69.5</v>
      </c>
      <c r="G9" s="70">
        <f>IF(D9&gt;0,E9/D9*100,0)</f>
        <v>101.9</v>
      </c>
    </row>
    <row r="10" spans="1:7" s="12" customFormat="1" ht="31.5">
      <c r="A10" s="41" t="s">
        <v>161</v>
      </c>
      <c r="B10" s="43" t="s">
        <v>160</v>
      </c>
      <c r="C10" s="38">
        <v>276874.7</v>
      </c>
      <c r="D10" s="38">
        <v>188773</v>
      </c>
      <c r="E10" s="118">
        <v>192357.1</v>
      </c>
      <c r="F10" s="70">
        <f aca="true" t="shared" si="0" ref="F10:F23">IF(C10&gt;0,E10/C10*100,0)</f>
        <v>69.5</v>
      </c>
      <c r="G10" s="70">
        <f aca="true" t="shared" si="1" ref="G10:G22">IF(D10&gt;0,E10/D10*100,0)</f>
        <v>101.9</v>
      </c>
    </row>
    <row r="11" spans="1:7" s="12" customFormat="1" ht="31.5">
      <c r="A11" s="42" t="s">
        <v>186</v>
      </c>
      <c r="B11" s="44" t="s">
        <v>185</v>
      </c>
      <c r="C11" s="39">
        <v>26772</v>
      </c>
      <c r="D11" s="39">
        <v>19677.4</v>
      </c>
      <c r="E11" s="39">
        <v>18253.8</v>
      </c>
      <c r="F11" s="70">
        <f t="shared" si="0"/>
        <v>68.2</v>
      </c>
      <c r="G11" s="70">
        <f t="shared" si="1"/>
        <v>92.8</v>
      </c>
    </row>
    <row r="12" spans="1:7" s="12" customFormat="1" ht="31.5">
      <c r="A12" s="42" t="s">
        <v>159</v>
      </c>
      <c r="B12" s="44" t="s">
        <v>158</v>
      </c>
      <c r="C12" s="39">
        <f>SUM(C13:C16)</f>
        <v>45130.6</v>
      </c>
      <c r="D12" s="39">
        <f>SUM(D13:D16)</f>
        <v>35522</v>
      </c>
      <c r="E12" s="39">
        <f>SUM(E13:E16)</f>
        <v>44845.5</v>
      </c>
      <c r="F12" s="70">
        <f t="shared" si="0"/>
        <v>99.4</v>
      </c>
      <c r="G12" s="70">
        <f t="shared" si="1"/>
        <v>126.2</v>
      </c>
    </row>
    <row r="13" spans="1:7" s="12" customFormat="1" ht="31.5">
      <c r="A13" s="24" t="s">
        <v>210</v>
      </c>
      <c r="B13" s="25" t="s">
        <v>213</v>
      </c>
      <c r="C13" s="38">
        <v>32572</v>
      </c>
      <c r="D13" s="38">
        <v>24982.7</v>
      </c>
      <c r="E13" s="38">
        <v>31598.5</v>
      </c>
      <c r="F13" s="70">
        <f t="shared" si="0"/>
        <v>97</v>
      </c>
      <c r="G13" s="70">
        <f t="shared" si="1"/>
        <v>126.5</v>
      </c>
    </row>
    <row r="14" spans="1:7" s="12" customFormat="1" ht="31.5">
      <c r="A14" s="41" t="s">
        <v>178</v>
      </c>
      <c r="B14" s="43" t="s">
        <v>157</v>
      </c>
      <c r="C14" s="38">
        <v>4053.5</v>
      </c>
      <c r="D14" s="38">
        <v>4053.5</v>
      </c>
      <c r="E14" s="38">
        <v>4390.9</v>
      </c>
      <c r="F14" s="70">
        <f t="shared" si="0"/>
        <v>108.3</v>
      </c>
      <c r="G14" s="70">
        <f t="shared" si="1"/>
        <v>108.3</v>
      </c>
    </row>
    <row r="15" spans="1:7" s="12" customFormat="1" ht="31.5">
      <c r="A15" s="41" t="s">
        <v>179</v>
      </c>
      <c r="B15" s="43" t="s">
        <v>156</v>
      </c>
      <c r="C15" s="38">
        <v>1904.6</v>
      </c>
      <c r="D15" s="38">
        <v>1798.4</v>
      </c>
      <c r="E15" s="38">
        <v>4235.4</v>
      </c>
      <c r="F15" s="70" t="s">
        <v>211</v>
      </c>
      <c r="G15" s="70" t="s">
        <v>211</v>
      </c>
    </row>
    <row r="16" spans="1:7" s="12" customFormat="1" ht="31.5">
      <c r="A16" s="41" t="s">
        <v>180</v>
      </c>
      <c r="B16" s="43" t="s">
        <v>181</v>
      </c>
      <c r="C16" s="38">
        <v>6600.5</v>
      </c>
      <c r="D16" s="38">
        <v>4687.4</v>
      </c>
      <c r="E16" s="38">
        <v>4620.7</v>
      </c>
      <c r="F16" s="70">
        <f t="shared" si="0"/>
        <v>70</v>
      </c>
      <c r="G16" s="70">
        <f t="shared" si="1"/>
        <v>98.6</v>
      </c>
    </row>
    <row r="17" spans="1:7" s="12" customFormat="1" ht="31.5">
      <c r="A17" s="42" t="s">
        <v>155</v>
      </c>
      <c r="B17" s="44" t="s">
        <v>154</v>
      </c>
      <c r="C17" s="39">
        <f>SUM(C18:C19)</f>
        <v>147257.9</v>
      </c>
      <c r="D17" s="39">
        <f>SUM(D18:D19)</f>
        <v>63301.2</v>
      </c>
      <c r="E17" s="39">
        <f>SUM(E18:E19)</f>
        <v>41315.9</v>
      </c>
      <c r="F17" s="70">
        <f t="shared" si="0"/>
        <v>28.1</v>
      </c>
      <c r="G17" s="70">
        <f t="shared" si="1"/>
        <v>65.3</v>
      </c>
    </row>
    <row r="18" spans="1:7" s="12" customFormat="1" ht="31.5">
      <c r="A18" s="41" t="s">
        <v>153</v>
      </c>
      <c r="B18" s="43" t="s">
        <v>152</v>
      </c>
      <c r="C18" s="38">
        <v>44741.7</v>
      </c>
      <c r="D18" s="38">
        <v>12611</v>
      </c>
      <c r="E18" s="38">
        <v>6803.1</v>
      </c>
      <c r="F18" s="70">
        <f t="shared" si="0"/>
        <v>15.2</v>
      </c>
      <c r="G18" s="70">
        <f t="shared" si="1"/>
        <v>53.9</v>
      </c>
    </row>
    <row r="19" spans="1:7" s="12" customFormat="1" ht="31.5">
      <c r="A19" s="41" t="s">
        <v>151</v>
      </c>
      <c r="B19" s="43" t="s">
        <v>150</v>
      </c>
      <c r="C19" s="38">
        <v>102516.2</v>
      </c>
      <c r="D19" s="38">
        <v>50690.2</v>
      </c>
      <c r="E19" s="38">
        <v>34512.8</v>
      </c>
      <c r="F19" s="70">
        <f t="shared" si="0"/>
        <v>33.7</v>
      </c>
      <c r="G19" s="70">
        <f t="shared" si="1"/>
        <v>68.1</v>
      </c>
    </row>
    <row r="20" spans="1:7" s="12" customFormat="1" ht="31.5">
      <c r="A20" s="42" t="s">
        <v>149</v>
      </c>
      <c r="B20" s="44" t="s">
        <v>148</v>
      </c>
      <c r="C20" s="39">
        <f>SUM(C21:C23)</f>
        <v>10230.4</v>
      </c>
      <c r="D20" s="39">
        <f>SUM(D21:D23)</f>
        <v>7498.2</v>
      </c>
      <c r="E20" s="39">
        <f>SUM(E21:E23)</f>
        <v>5964.7</v>
      </c>
      <c r="F20" s="70">
        <f t="shared" si="0"/>
        <v>58.3</v>
      </c>
      <c r="G20" s="70">
        <f t="shared" si="1"/>
        <v>79.5</v>
      </c>
    </row>
    <row r="21" spans="1:7" s="12" customFormat="1" ht="46.5" customHeight="1">
      <c r="A21" s="41" t="s">
        <v>147</v>
      </c>
      <c r="B21" s="43" t="s">
        <v>146</v>
      </c>
      <c r="C21" s="38">
        <v>10180.4</v>
      </c>
      <c r="D21" s="38">
        <v>7458.2</v>
      </c>
      <c r="E21" s="38">
        <v>5879.7</v>
      </c>
      <c r="F21" s="70">
        <f t="shared" si="0"/>
        <v>57.8</v>
      </c>
      <c r="G21" s="70">
        <f t="shared" si="1"/>
        <v>78.8</v>
      </c>
    </row>
    <row r="22" spans="1:7" s="12" customFormat="1" ht="25.5" customHeight="1" hidden="1">
      <c r="A22" s="41" t="s">
        <v>197</v>
      </c>
      <c r="B22" s="25" t="s">
        <v>198</v>
      </c>
      <c r="C22" s="38">
        <v>0</v>
      </c>
      <c r="D22" s="38">
        <v>0</v>
      </c>
      <c r="E22" s="38"/>
      <c r="F22" s="70">
        <f t="shared" si="0"/>
        <v>0</v>
      </c>
      <c r="G22" s="70">
        <f t="shared" si="1"/>
        <v>0</v>
      </c>
    </row>
    <row r="23" spans="1:7" s="12" customFormat="1" ht="47.25">
      <c r="A23" s="41" t="s">
        <v>145</v>
      </c>
      <c r="B23" s="43" t="s">
        <v>144</v>
      </c>
      <c r="C23" s="38">
        <v>50</v>
      </c>
      <c r="D23" s="38">
        <v>40</v>
      </c>
      <c r="E23" s="38">
        <v>85</v>
      </c>
      <c r="F23" s="70">
        <f t="shared" si="0"/>
        <v>170</v>
      </c>
      <c r="G23" s="70" t="s">
        <v>211</v>
      </c>
    </row>
    <row r="24" spans="1:7" s="12" customFormat="1" ht="32.25" thickBot="1">
      <c r="A24" s="108" t="s">
        <v>143</v>
      </c>
      <c r="B24" s="109" t="s">
        <v>142</v>
      </c>
      <c r="C24" s="110"/>
      <c r="D24" s="110"/>
      <c r="E24" s="110"/>
      <c r="F24" s="52">
        <f>IF(C24&gt;0,E24/C24*100,0)</f>
        <v>0</v>
      </c>
      <c r="G24" s="95">
        <f>IF(D24&gt;0,E24/D24*100,0)</f>
        <v>0</v>
      </c>
    </row>
    <row r="25" spans="1:7" s="107" customFormat="1" ht="16.5" thickBot="1">
      <c r="A25" s="81"/>
      <c r="B25" s="77" t="s">
        <v>141</v>
      </c>
      <c r="C25" s="78">
        <f>C26+C37+C38+C39+C43+C63</f>
        <v>58041.3</v>
      </c>
      <c r="D25" s="78">
        <f>D26+D37+D38+D39+D43+D63</f>
        <v>44282.4</v>
      </c>
      <c r="E25" s="78">
        <f>E26+E37+E38+E39+E43+E63</f>
        <v>50216.7</v>
      </c>
      <c r="F25" s="79">
        <f>IF(C25&gt;0,E25/C25*100,0)</f>
        <v>86.5</v>
      </c>
      <c r="G25" s="125">
        <f>IF(D25&gt;0,E25/D25*100,0)</f>
        <v>113.4</v>
      </c>
    </row>
    <row r="26" spans="1:7" ht="63">
      <c r="A26" s="40" t="s">
        <v>140</v>
      </c>
      <c r="B26" s="68" t="s">
        <v>176</v>
      </c>
      <c r="C26" s="69">
        <f>SUM(C27:C34)</f>
        <v>27558.7</v>
      </c>
      <c r="D26" s="69">
        <f>SUM(D27:D34)</f>
        <v>20557.7</v>
      </c>
      <c r="E26" s="69">
        <f>SUM(E27:E34)</f>
        <v>17170.9</v>
      </c>
      <c r="F26" s="70">
        <f>IF(C26&gt;0,E26/C26*100,0)</f>
        <v>62.3</v>
      </c>
      <c r="G26" s="70">
        <f>IF(D26&gt;0,E26/D26*100,0)</f>
        <v>83.5</v>
      </c>
    </row>
    <row r="27" spans="1:7" ht="60" customHeight="1">
      <c r="A27" s="45" t="s">
        <v>139</v>
      </c>
      <c r="B27" s="46" t="s">
        <v>138</v>
      </c>
      <c r="C27" s="1">
        <v>20</v>
      </c>
      <c r="D27" s="1">
        <v>20</v>
      </c>
      <c r="E27" s="1">
        <v>0</v>
      </c>
      <c r="F27" s="70">
        <f aca="true" t="shared" si="2" ref="F27:F72">IF(C27&gt;0,E27/C27*100,0)</f>
        <v>0</v>
      </c>
      <c r="G27" s="70">
        <f aca="true" t="shared" si="3" ref="G27:G72">IF(D27&gt;0,E27/D27*100,0)</f>
        <v>0</v>
      </c>
    </row>
    <row r="28" spans="1:7" s="12" customFormat="1" ht="78.75">
      <c r="A28" s="41" t="s">
        <v>177</v>
      </c>
      <c r="B28" s="43" t="s">
        <v>137</v>
      </c>
      <c r="C28" s="38">
        <v>10724.3</v>
      </c>
      <c r="D28" s="38">
        <v>8043.4</v>
      </c>
      <c r="E28" s="38">
        <v>5850.6</v>
      </c>
      <c r="F28" s="70">
        <f t="shared" si="2"/>
        <v>54.6</v>
      </c>
      <c r="G28" s="70">
        <f t="shared" si="3"/>
        <v>72.7</v>
      </c>
    </row>
    <row r="29" spans="1:7" s="12" customFormat="1" ht="94.5">
      <c r="A29" s="41" t="s">
        <v>136</v>
      </c>
      <c r="B29" s="43" t="s">
        <v>135</v>
      </c>
      <c r="C29" s="38">
        <v>1973</v>
      </c>
      <c r="D29" s="38">
        <v>1479.8</v>
      </c>
      <c r="E29" s="38">
        <v>283.3</v>
      </c>
      <c r="F29" s="70">
        <f t="shared" si="2"/>
        <v>14.4</v>
      </c>
      <c r="G29" s="70">
        <f t="shared" si="3"/>
        <v>19.1</v>
      </c>
    </row>
    <row r="30" spans="1:7" s="12" customFormat="1" ht="94.5">
      <c r="A30" s="119" t="s">
        <v>244</v>
      </c>
      <c r="B30" s="120" t="s">
        <v>245</v>
      </c>
      <c r="C30" s="38">
        <v>760.6</v>
      </c>
      <c r="D30" s="38">
        <v>570.4</v>
      </c>
      <c r="E30" s="38">
        <v>460.5</v>
      </c>
      <c r="F30" s="70">
        <f t="shared" si="2"/>
        <v>60.5</v>
      </c>
      <c r="G30" s="70">
        <f t="shared" si="3"/>
        <v>80.7</v>
      </c>
    </row>
    <row r="31" spans="1:7" s="12" customFormat="1" ht="50.25" customHeight="1">
      <c r="A31" s="41" t="s">
        <v>224</v>
      </c>
      <c r="B31" s="43" t="s">
        <v>238</v>
      </c>
      <c r="C31" s="38">
        <v>11198.3</v>
      </c>
      <c r="D31" s="38">
        <v>8238.5</v>
      </c>
      <c r="E31" s="38">
        <v>6502.9</v>
      </c>
      <c r="F31" s="70">
        <f t="shared" si="2"/>
        <v>58.1</v>
      </c>
      <c r="G31" s="70">
        <f t="shared" si="3"/>
        <v>78.9</v>
      </c>
    </row>
    <row r="32" spans="1:7" s="12" customFormat="1" ht="31.5">
      <c r="A32" s="24" t="s">
        <v>214</v>
      </c>
      <c r="B32" s="25" t="s">
        <v>215</v>
      </c>
      <c r="C32" s="38">
        <v>3</v>
      </c>
      <c r="D32" s="38">
        <v>2.3</v>
      </c>
      <c r="E32" s="38">
        <v>6.7</v>
      </c>
      <c r="F32" s="70" t="s">
        <v>211</v>
      </c>
      <c r="G32" s="70" t="s">
        <v>211</v>
      </c>
    </row>
    <row r="33" spans="1:7" s="12" customFormat="1" ht="31.5">
      <c r="A33" s="41" t="s">
        <v>134</v>
      </c>
      <c r="B33" s="43" t="s">
        <v>133</v>
      </c>
      <c r="C33" s="38">
        <v>176.6</v>
      </c>
      <c r="D33" s="38">
        <v>176.6</v>
      </c>
      <c r="E33" s="38">
        <v>482</v>
      </c>
      <c r="F33" s="70" t="s">
        <v>211</v>
      </c>
      <c r="G33" s="70" t="s">
        <v>211</v>
      </c>
    </row>
    <row r="34" spans="1:7" s="12" customFormat="1" ht="94.5">
      <c r="A34" s="41" t="s">
        <v>132</v>
      </c>
      <c r="B34" s="43" t="s">
        <v>131</v>
      </c>
      <c r="C34" s="38">
        <f>C35+C36</f>
        <v>2702.9</v>
      </c>
      <c r="D34" s="38">
        <f>D35+D36</f>
        <v>2026.7</v>
      </c>
      <c r="E34" s="38">
        <f>E35+E36</f>
        <v>3584.9</v>
      </c>
      <c r="F34" s="70">
        <f t="shared" si="2"/>
        <v>132.6</v>
      </c>
      <c r="G34" s="70">
        <f t="shared" si="3"/>
        <v>176.9</v>
      </c>
    </row>
    <row r="35" spans="1:7" s="12" customFormat="1" ht="86.25" customHeight="1">
      <c r="A35" s="41" t="s">
        <v>259</v>
      </c>
      <c r="B35" s="43" t="s">
        <v>256</v>
      </c>
      <c r="C35" s="38">
        <v>2546.8</v>
      </c>
      <c r="D35" s="38">
        <v>1909.6</v>
      </c>
      <c r="E35" s="38">
        <v>2823.7</v>
      </c>
      <c r="F35" s="70">
        <f t="shared" si="2"/>
        <v>110.9</v>
      </c>
      <c r="G35" s="70">
        <f t="shared" si="3"/>
        <v>147.9</v>
      </c>
    </row>
    <row r="36" spans="1:7" s="12" customFormat="1" ht="93" customHeight="1">
      <c r="A36" s="41" t="s">
        <v>258</v>
      </c>
      <c r="B36" s="137" t="s">
        <v>257</v>
      </c>
      <c r="C36" s="38">
        <v>156.1</v>
      </c>
      <c r="D36" s="38">
        <v>117.1</v>
      </c>
      <c r="E36" s="38">
        <v>761.2</v>
      </c>
      <c r="F36" s="70" t="s">
        <v>211</v>
      </c>
      <c r="G36" s="70" t="s">
        <v>211</v>
      </c>
    </row>
    <row r="37" spans="1:7" s="12" customFormat="1" ht="31.5">
      <c r="A37" s="42" t="s">
        <v>130</v>
      </c>
      <c r="B37" s="44" t="s">
        <v>129</v>
      </c>
      <c r="C37" s="39">
        <v>3555</v>
      </c>
      <c r="D37" s="39">
        <v>3295</v>
      </c>
      <c r="E37" s="39">
        <v>15143.5</v>
      </c>
      <c r="F37" s="70" t="s">
        <v>211</v>
      </c>
      <c r="G37" s="70" t="s">
        <v>211</v>
      </c>
    </row>
    <row r="38" spans="1:7" s="12" customFormat="1" ht="31.5">
      <c r="A38" s="42" t="s">
        <v>128</v>
      </c>
      <c r="B38" s="44" t="s">
        <v>127</v>
      </c>
      <c r="C38" s="39">
        <v>549.5</v>
      </c>
      <c r="D38" s="39">
        <v>408.3</v>
      </c>
      <c r="E38" s="39">
        <v>1187.2</v>
      </c>
      <c r="F38" s="70" t="s">
        <v>211</v>
      </c>
      <c r="G38" s="70" t="s">
        <v>211</v>
      </c>
    </row>
    <row r="39" spans="1:7" s="12" customFormat="1" ht="31.5">
      <c r="A39" s="42" t="s">
        <v>126</v>
      </c>
      <c r="B39" s="44" t="s">
        <v>125</v>
      </c>
      <c r="C39" s="39">
        <f>SUM(C40:C42)</f>
        <v>23000</v>
      </c>
      <c r="D39" s="39">
        <f>SUM(D40:D42)</f>
        <v>17000.2</v>
      </c>
      <c r="E39" s="39">
        <f>SUM(E40:E42)</f>
        <v>13960.9</v>
      </c>
      <c r="F39" s="70">
        <f t="shared" si="2"/>
        <v>60.7</v>
      </c>
      <c r="G39" s="70">
        <f t="shared" si="3"/>
        <v>82.1</v>
      </c>
    </row>
    <row r="40" spans="1:7" s="12" customFormat="1" ht="63">
      <c r="A40" s="41" t="s">
        <v>124</v>
      </c>
      <c r="B40" s="43" t="s">
        <v>123</v>
      </c>
      <c r="C40" s="38">
        <v>14000</v>
      </c>
      <c r="D40" s="38">
        <v>10500.1</v>
      </c>
      <c r="E40" s="38">
        <v>5967</v>
      </c>
      <c r="F40" s="70">
        <f t="shared" si="2"/>
        <v>42.6</v>
      </c>
      <c r="G40" s="70">
        <f t="shared" si="3"/>
        <v>56.8</v>
      </c>
    </row>
    <row r="41" spans="1:7" s="12" customFormat="1" ht="78.75">
      <c r="A41" s="41" t="s">
        <v>208</v>
      </c>
      <c r="B41" s="43" t="s">
        <v>209</v>
      </c>
      <c r="C41" s="38">
        <v>8000</v>
      </c>
      <c r="D41" s="38">
        <v>6000.1</v>
      </c>
      <c r="E41" s="38">
        <v>7993.9</v>
      </c>
      <c r="F41" s="70">
        <f t="shared" si="2"/>
        <v>99.9</v>
      </c>
      <c r="G41" s="70">
        <f t="shared" si="3"/>
        <v>133.2</v>
      </c>
    </row>
    <row r="42" spans="1:7" s="12" customFormat="1" ht="47.25" customHeight="1">
      <c r="A42" s="24" t="s">
        <v>255</v>
      </c>
      <c r="B42" s="25" t="s">
        <v>216</v>
      </c>
      <c r="C42" s="38">
        <v>1000</v>
      </c>
      <c r="D42" s="38">
        <v>500</v>
      </c>
      <c r="E42" s="38">
        <v>0</v>
      </c>
      <c r="F42" s="70">
        <f t="shared" si="2"/>
        <v>0</v>
      </c>
      <c r="G42" s="70">
        <f t="shared" si="3"/>
        <v>0</v>
      </c>
    </row>
    <row r="43" spans="1:7" s="12" customFormat="1" ht="31.5">
      <c r="A43" s="42" t="s">
        <v>122</v>
      </c>
      <c r="B43" s="44" t="s">
        <v>121</v>
      </c>
      <c r="C43" s="39">
        <f>SUM(C44:C62)</f>
        <v>385.7</v>
      </c>
      <c r="D43" s="39">
        <f>SUM(D44:D62)</f>
        <v>325.2</v>
      </c>
      <c r="E43" s="39">
        <f>SUM(E44:E62)</f>
        <v>1004.3</v>
      </c>
      <c r="F43" s="70" t="s">
        <v>211</v>
      </c>
      <c r="G43" s="70" t="s">
        <v>211</v>
      </c>
    </row>
    <row r="44" spans="1:7" s="12" customFormat="1" ht="110.25">
      <c r="A44" s="115" t="s">
        <v>237</v>
      </c>
      <c r="B44" s="113" t="s">
        <v>217</v>
      </c>
      <c r="C44" s="38">
        <v>38.2</v>
      </c>
      <c r="D44" s="38">
        <v>28.9</v>
      </c>
      <c r="E44" s="38">
        <v>47.2</v>
      </c>
      <c r="F44" s="70">
        <f t="shared" si="2"/>
        <v>123.6</v>
      </c>
      <c r="G44" s="70">
        <f t="shared" si="3"/>
        <v>163.3</v>
      </c>
    </row>
    <row r="45" spans="1:7" s="12" customFormat="1" ht="141.75">
      <c r="A45" s="115" t="s">
        <v>221</v>
      </c>
      <c r="B45" s="113" t="s">
        <v>218</v>
      </c>
      <c r="C45" s="38">
        <v>4.1</v>
      </c>
      <c r="D45" s="38">
        <v>3</v>
      </c>
      <c r="E45" s="38">
        <v>4</v>
      </c>
      <c r="F45" s="70">
        <f t="shared" si="2"/>
        <v>97.6</v>
      </c>
      <c r="G45" s="70">
        <f t="shared" si="3"/>
        <v>133.3</v>
      </c>
    </row>
    <row r="46" spans="1:7" s="12" customFormat="1" ht="87" customHeight="1">
      <c r="A46" s="115" t="s">
        <v>225</v>
      </c>
      <c r="B46" s="113" t="s">
        <v>226</v>
      </c>
      <c r="C46" s="38">
        <v>50</v>
      </c>
      <c r="D46" s="38">
        <v>45</v>
      </c>
      <c r="E46" s="38">
        <v>0</v>
      </c>
      <c r="F46" s="70">
        <f t="shared" si="2"/>
        <v>0</v>
      </c>
      <c r="G46" s="70">
        <f t="shared" si="3"/>
        <v>0</v>
      </c>
    </row>
    <row r="47" spans="1:7" s="12" customFormat="1" ht="87" customHeight="1">
      <c r="A47" s="115" t="s">
        <v>267</v>
      </c>
      <c r="B47" s="113" t="s">
        <v>268</v>
      </c>
      <c r="C47" s="38"/>
      <c r="D47" s="38"/>
      <c r="E47" s="38">
        <v>30</v>
      </c>
      <c r="F47" s="70">
        <f t="shared" si="2"/>
        <v>0</v>
      </c>
      <c r="G47" s="70">
        <f t="shared" si="3"/>
        <v>0</v>
      </c>
    </row>
    <row r="48" spans="1:7" s="12" customFormat="1" ht="112.5" customHeight="1">
      <c r="A48" s="115" t="s">
        <v>236</v>
      </c>
      <c r="B48" s="113" t="s">
        <v>227</v>
      </c>
      <c r="C48" s="38">
        <v>8.7</v>
      </c>
      <c r="D48" s="38">
        <v>6.5</v>
      </c>
      <c r="E48" s="38">
        <v>18.9</v>
      </c>
      <c r="F48" s="70" t="s">
        <v>211</v>
      </c>
      <c r="G48" s="70" t="s">
        <v>211</v>
      </c>
    </row>
    <row r="49" spans="1:7" s="12" customFormat="1" ht="102.75" customHeight="1">
      <c r="A49" s="115" t="s">
        <v>229</v>
      </c>
      <c r="B49" s="113" t="s">
        <v>228</v>
      </c>
      <c r="C49" s="38">
        <v>1.9</v>
      </c>
      <c r="D49" s="38">
        <v>1.4</v>
      </c>
      <c r="E49" s="38">
        <v>5</v>
      </c>
      <c r="F49" s="70" t="s">
        <v>211</v>
      </c>
      <c r="G49" s="70" t="s">
        <v>211</v>
      </c>
    </row>
    <row r="50" spans="1:7" s="12" customFormat="1" ht="138.75" customHeight="1">
      <c r="A50" s="115" t="s">
        <v>254</v>
      </c>
      <c r="B50" s="113" t="s">
        <v>260</v>
      </c>
      <c r="C50" s="38">
        <v>5</v>
      </c>
      <c r="D50" s="38">
        <v>3.7</v>
      </c>
      <c r="E50" s="38">
        <v>30</v>
      </c>
      <c r="F50" s="70" t="s">
        <v>211</v>
      </c>
      <c r="G50" s="70" t="s">
        <v>211</v>
      </c>
    </row>
    <row r="51" spans="1:7" s="12" customFormat="1" ht="157.5">
      <c r="A51" s="115" t="s">
        <v>235</v>
      </c>
      <c r="B51" s="113" t="s">
        <v>230</v>
      </c>
      <c r="C51" s="38">
        <v>5.9</v>
      </c>
      <c r="D51" s="38">
        <v>4.5</v>
      </c>
      <c r="E51" s="38">
        <v>0.4</v>
      </c>
      <c r="F51" s="70">
        <f t="shared" si="2"/>
        <v>6.8</v>
      </c>
      <c r="G51" s="70">
        <f t="shared" si="3"/>
        <v>8.9</v>
      </c>
    </row>
    <row r="52" spans="1:7" s="12" customFormat="1" ht="110.25">
      <c r="A52" s="115" t="s">
        <v>222</v>
      </c>
      <c r="B52" s="113" t="s">
        <v>219</v>
      </c>
      <c r="C52" s="38">
        <v>5.5</v>
      </c>
      <c r="D52" s="38">
        <v>4.1</v>
      </c>
      <c r="E52" s="38">
        <v>2</v>
      </c>
      <c r="F52" s="70">
        <f t="shared" si="2"/>
        <v>36.4</v>
      </c>
      <c r="G52" s="70">
        <f t="shared" si="3"/>
        <v>48.8</v>
      </c>
    </row>
    <row r="53" spans="1:7" s="12" customFormat="1" ht="99" customHeight="1">
      <c r="A53" s="115" t="s">
        <v>240</v>
      </c>
      <c r="B53" s="113" t="s">
        <v>239</v>
      </c>
      <c r="C53" s="38">
        <v>2</v>
      </c>
      <c r="D53" s="38">
        <v>1.8</v>
      </c>
      <c r="E53" s="38">
        <v>0</v>
      </c>
      <c r="F53" s="70">
        <f t="shared" si="2"/>
        <v>0</v>
      </c>
      <c r="G53" s="70">
        <f t="shared" si="3"/>
        <v>0</v>
      </c>
    </row>
    <row r="54" spans="1:7" s="12" customFormat="1" ht="126">
      <c r="A54" s="115" t="s">
        <v>223</v>
      </c>
      <c r="B54" s="113" t="s">
        <v>220</v>
      </c>
      <c r="C54" s="38">
        <v>69.9</v>
      </c>
      <c r="D54" s="38">
        <v>52.3</v>
      </c>
      <c r="E54" s="38">
        <v>125.1</v>
      </c>
      <c r="F54" s="70">
        <f t="shared" si="2"/>
        <v>179</v>
      </c>
      <c r="G54" s="70" t="s">
        <v>211</v>
      </c>
    </row>
    <row r="55" spans="1:7" s="12" customFormat="1" ht="82.5" customHeight="1" hidden="1">
      <c r="A55" s="115" t="s">
        <v>233</v>
      </c>
      <c r="B55" s="114" t="s">
        <v>231</v>
      </c>
      <c r="C55" s="38"/>
      <c r="D55" s="38">
        <v>0</v>
      </c>
      <c r="E55" s="38">
        <v>0</v>
      </c>
      <c r="F55" s="70">
        <f t="shared" si="2"/>
        <v>0</v>
      </c>
      <c r="G55" s="70">
        <f t="shared" si="3"/>
        <v>0</v>
      </c>
    </row>
    <row r="56" spans="1:7" s="12" customFormat="1" ht="74.25" customHeight="1">
      <c r="A56" s="121" t="s">
        <v>234</v>
      </c>
      <c r="B56" s="122" t="s">
        <v>232</v>
      </c>
      <c r="C56" s="38">
        <v>142.5</v>
      </c>
      <c r="D56" s="38">
        <v>135</v>
      </c>
      <c r="E56" s="38">
        <v>208.7</v>
      </c>
      <c r="F56" s="70">
        <f t="shared" si="2"/>
        <v>146.5</v>
      </c>
      <c r="G56" s="70">
        <f t="shared" si="3"/>
        <v>154.6</v>
      </c>
    </row>
    <row r="57" spans="1:7" s="12" customFormat="1" ht="99" customHeight="1">
      <c r="A57" s="121" t="s">
        <v>261</v>
      </c>
      <c r="B57" s="138" t="s">
        <v>262</v>
      </c>
      <c r="C57" s="38">
        <v>2</v>
      </c>
      <c r="D57" s="38">
        <v>1.5</v>
      </c>
      <c r="E57" s="38">
        <v>178.7</v>
      </c>
      <c r="F57" s="70" t="s">
        <v>211</v>
      </c>
      <c r="G57" s="70" t="s">
        <v>211</v>
      </c>
    </row>
    <row r="58" spans="1:7" s="12" customFormat="1" ht="90" customHeight="1">
      <c r="A58" s="123" t="s">
        <v>246</v>
      </c>
      <c r="B58" s="124" t="s">
        <v>249</v>
      </c>
      <c r="C58" s="38">
        <v>10</v>
      </c>
      <c r="D58" s="38">
        <v>7.5</v>
      </c>
      <c r="E58" s="38">
        <v>175.9</v>
      </c>
      <c r="F58" s="70" t="s">
        <v>211</v>
      </c>
      <c r="G58" s="70" t="s">
        <v>211</v>
      </c>
    </row>
    <row r="59" spans="1:7" s="12" customFormat="1" ht="137.25" customHeight="1">
      <c r="A59" s="123" t="s">
        <v>263</v>
      </c>
      <c r="B59" s="139" t="s">
        <v>264</v>
      </c>
      <c r="C59" s="38"/>
      <c r="D59" s="38"/>
      <c r="E59" s="38">
        <v>1</v>
      </c>
      <c r="F59" s="70">
        <f t="shared" si="2"/>
        <v>0</v>
      </c>
      <c r="G59" s="70">
        <f t="shared" si="3"/>
        <v>0</v>
      </c>
    </row>
    <row r="60" spans="1:7" s="12" customFormat="1" ht="74.25" customHeight="1">
      <c r="A60" s="123" t="s">
        <v>247</v>
      </c>
      <c r="B60" s="124" t="s">
        <v>250</v>
      </c>
      <c r="C60" s="38">
        <v>30</v>
      </c>
      <c r="D60" s="38">
        <v>22.5</v>
      </c>
      <c r="E60" s="38">
        <v>174.3</v>
      </c>
      <c r="F60" s="70" t="s">
        <v>211</v>
      </c>
      <c r="G60" s="70" t="s">
        <v>211</v>
      </c>
    </row>
    <row r="61" spans="1:7" s="12" customFormat="1" ht="95.25" customHeight="1">
      <c r="A61" s="123" t="s">
        <v>248</v>
      </c>
      <c r="B61" s="124" t="s">
        <v>251</v>
      </c>
      <c r="C61" s="38">
        <v>10</v>
      </c>
      <c r="D61" s="38">
        <v>7.5</v>
      </c>
      <c r="E61" s="38">
        <v>-2.9</v>
      </c>
      <c r="F61" s="70"/>
      <c r="G61" s="70"/>
    </row>
    <row r="62" spans="1:7" s="12" customFormat="1" ht="95.25" customHeight="1">
      <c r="A62" s="123" t="s">
        <v>265</v>
      </c>
      <c r="B62" s="139" t="s">
        <v>266</v>
      </c>
      <c r="C62" s="38"/>
      <c r="D62" s="38"/>
      <c r="E62" s="38">
        <v>6</v>
      </c>
      <c r="F62" s="70">
        <f t="shared" si="2"/>
        <v>0</v>
      </c>
      <c r="G62" s="70">
        <f t="shared" si="3"/>
        <v>0</v>
      </c>
    </row>
    <row r="63" spans="1:7" ht="31.5">
      <c r="A63" s="140" t="s">
        <v>120</v>
      </c>
      <c r="B63" s="141" t="s">
        <v>119</v>
      </c>
      <c r="C63" s="39">
        <f>C64+C65+C66</f>
        <v>2992.4</v>
      </c>
      <c r="D63" s="39">
        <f>D64+D65+D66</f>
        <v>2696</v>
      </c>
      <c r="E63" s="39">
        <f>E64+E65+E66</f>
        <v>1749.9</v>
      </c>
      <c r="F63" s="142">
        <f t="shared" si="2"/>
        <v>58.5</v>
      </c>
      <c r="G63" s="142">
        <f t="shared" si="3"/>
        <v>64.9</v>
      </c>
    </row>
    <row r="64" spans="1:7" ht="31.5">
      <c r="A64" s="119" t="s">
        <v>118</v>
      </c>
      <c r="B64" s="120" t="s">
        <v>117</v>
      </c>
      <c r="C64" s="39"/>
      <c r="D64" s="39"/>
      <c r="E64" s="38">
        <v>23.3</v>
      </c>
      <c r="F64" s="70">
        <f t="shared" si="2"/>
        <v>0</v>
      </c>
      <c r="G64" s="70">
        <f t="shared" si="3"/>
        <v>0</v>
      </c>
    </row>
    <row r="65" spans="1:7" ht="31.5">
      <c r="A65" s="119" t="s">
        <v>116</v>
      </c>
      <c r="B65" s="120" t="s">
        <v>115</v>
      </c>
      <c r="C65" s="38">
        <v>1185.5</v>
      </c>
      <c r="D65" s="38">
        <v>889.1</v>
      </c>
      <c r="E65" s="38">
        <v>720.2</v>
      </c>
      <c r="F65" s="70">
        <f t="shared" si="2"/>
        <v>60.8</v>
      </c>
      <c r="G65" s="70">
        <f t="shared" si="3"/>
        <v>81</v>
      </c>
    </row>
    <row r="66" spans="1:7" ht="32.25" thickBot="1">
      <c r="A66" s="131" t="s">
        <v>252</v>
      </c>
      <c r="B66" s="132" t="s">
        <v>253</v>
      </c>
      <c r="C66" s="133">
        <v>1806.9</v>
      </c>
      <c r="D66" s="133">
        <v>1806.9</v>
      </c>
      <c r="E66" s="133">
        <v>1006.4</v>
      </c>
      <c r="F66" s="95">
        <f t="shared" si="2"/>
        <v>55.7</v>
      </c>
      <c r="G66" s="95">
        <f t="shared" si="3"/>
        <v>55.7</v>
      </c>
    </row>
    <row r="67" spans="1:7" ht="32.25" thickBot="1">
      <c r="A67" s="136" t="s">
        <v>114</v>
      </c>
      <c r="B67" s="77" t="s">
        <v>113</v>
      </c>
      <c r="C67" s="78">
        <f>C68+C73+C75+C74</f>
        <v>2092496</v>
      </c>
      <c r="D67" s="78">
        <f>D68+D73+D75+D74</f>
        <v>1774544.1</v>
      </c>
      <c r="E67" s="78">
        <f>E68+E73+E75+E74</f>
        <v>1100621.9</v>
      </c>
      <c r="F67" s="79">
        <f t="shared" si="2"/>
        <v>52.6</v>
      </c>
      <c r="G67" s="125">
        <f t="shared" si="3"/>
        <v>62</v>
      </c>
    </row>
    <row r="68" spans="1:7" ht="31.5">
      <c r="A68" s="134" t="s">
        <v>112</v>
      </c>
      <c r="B68" s="135" t="s">
        <v>111</v>
      </c>
      <c r="C68" s="69">
        <f>SUM(C69:C72)</f>
        <v>2093518</v>
      </c>
      <c r="D68" s="69">
        <f>SUM(D69:D72)</f>
        <v>1775566.1</v>
      </c>
      <c r="E68" s="69">
        <f>SUM(E69:E72)</f>
        <v>1100492</v>
      </c>
      <c r="F68" s="70">
        <f t="shared" si="2"/>
        <v>52.6</v>
      </c>
      <c r="G68" s="70">
        <f t="shared" si="3"/>
        <v>62</v>
      </c>
    </row>
    <row r="69" spans="1:7" ht="31.5">
      <c r="A69" s="24" t="s">
        <v>199</v>
      </c>
      <c r="B69" s="25" t="s">
        <v>110</v>
      </c>
      <c r="C69" s="1">
        <v>380185.2</v>
      </c>
      <c r="D69" s="1">
        <v>285138.9</v>
      </c>
      <c r="E69" s="1">
        <v>241921.7</v>
      </c>
      <c r="F69" s="70">
        <f t="shared" si="2"/>
        <v>63.6</v>
      </c>
      <c r="G69" s="70">
        <f t="shared" si="3"/>
        <v>84.8</v>
      </c>
    </row>
    <row r="70" spans="1:7" ht="31.5">
      <c r="A70" s="24" t="s">
        <v>200</v>
      </c>
      <c r="B70" s="25" t="s">
        <v>109</v>
      </c>
      <c r="C70" s="1">
        <v>851008.6</v>
      </c>
      <c r="D70" s="1">
        <v>816777.4</v>
      </c>
      <c r="E70" s="1">
        <v>262965.8</v>
      </c>
      <c r="F70" s="70">
        <f t="shared" si="2"/>
        <v>30.9</v>
      </c>
      <c r="G70" s="70">
        <f t="shared" si="3"/>
        <v>32.2</v>
      </c>
    </row>
    <row r="71" spans="1:7" ht="31.5">
      <c r="A71" s="24" t="s">
        <v>201</v>
      </c>
      <c r="B71" s="25" t="s">
        <v>108</v>
      </c>
      <c r="C71" s="1">
        <v>750941.6</v>
      </c>
      <c r="D71" s="1">
        <v>563461.7</v>
      </c>
      <c r="E71" s="1">
        <v>485754.6</v>
      </c>
      <c r="F71" s="70">
        <f t="shared" si="2"/>
        <v>64.7</v>
      </c>
      <c r="G71" s="70">
        <f t="shared" si="3"/>
        <v>86.2</v>
      </c>
    </row>
    <row r="72" spans="1:7" ht="31.5">
      <c r="A72" s="24" t="s">
        <v>202</v>
      </c>
      <c r="B72" s="25" t="s">
        <v>107</v>
      </c>
      <c r="C72" s="1">
        <v>111382.6</v>
      </c>
      <c r="D72" s="1">
        <v>110188.1</v>
      </c>
      <c r="E72" s="1">
        <v>109849.9</v>
      </c>
      <c r="F72" s="70">
        <f t="shared" si="2"/>
        <v>98.6</v>
      </c>
      <c r="G72" s="70">
        <f t="shared" si="3"/>
        <v>99.7</v>
      </c>
    </row>
    <row r="73" spans="1:7" ht="31.5">
      <c r="A73" s="26" t="s">
        <v>106</v>
      </c>
      <c r="B73" s="27" t="s">
        <v>105</v>
      </c>
      <c r="C73" s="2"/>
      <c r="D73" s="2"/>
      <c r="E73" s="2"/>
      <c r="F73" s="52">
        <f>IF(C73&gt;0,E73/C73*100,0)</f>
        <v>0</v>
      </c>
      <c r="G73" s="70">
        <f>IF(D73&gt;0,E73/D73*100,0)</f>
        <v>0</v>
      </c>
    </row>
    <row r="74" spans="1:7" ht="94.5">
      <c r="A74" s="83" t="s">
        <v>175</v>
      </c>
      <c r="B74" s="84" t="s">
        <v>182</v>
      </c>
      <c r="C74" s="85">
        <v>3440.7</v>
      </c>
      <c r="D74" s="85">
        <v>3440.7</v>
      </c>
      <c r="E74" s="85">
        <v>4592.6</v>
      </c>
      <c r="F74" s="86">
        <f>IF(C74&gt;0,E74/C74*100,0)</f>
        <v>133.5</v>
      </c>
      <c r="G74" s="86">
        <f>IF(D74&gt;0,E74/D74*100,0)</f>
        <v>133.5</v>
      </c>
    </row>
    <row r="75" spans="1:7" ht="32.25" thickBot="1">
      <c r="A75" s="87" t="s">
        <v>104</v>
      </c>
      <c r="B75" s="88" t="s">
        <v>103</v>
      </c>
      <c r="C75" s="89">
        <v>-4462.7</v>
      </c>
      <c r="D75" s="89">
        <v>-4462.7</v>
      </c>
      <c r="E75" s="89">
        <v>-4462.7</v>
      </c>
      <c r="F75" s="86">
        <v>100</v>
      </c>
      <c r="G75" s="86">
        <v>100</v>
      </c>
    </row>
    <row r="76" spans="1:7" ht="32.25" thickBot="1">
      <c r="A76" s="90" t="s">
        <v>102</v>
      </c>
      <c r="B76" s="91" t="s">
        <v>101</v>
      </c>
      <c r="C76" s="92">
        <f>C7+C67</f>
        <v>2656802.9</v>
      </c>
      <c r="D76" s="92">
        <f>D7+D67</f>
        <v>2133598.3</v>
      </c>
      <c r="E76" s="92">
        <f>E7+E67</f>
        <v>1453575.6</v>
      </c>
      <c r="F76" s="93">
        <f>IF(C76&gt;0,E76/C76*100,0)</f>
        <v>54.7</v>
      </c>
      <c r="G76" s="111">
        <f>IF(D76&gt;0,E76/D76*100,0)</f>
        <v>68.1</v>
      </c>
    </row>
    <row r="77" spans="1:7" ht="15.75">
      <c r="A77" s="15"/>
      <c r="B77" s="16"/>
      <c r="C77" s="55"/>
      <c r="D77" s="55"/>
      <c r="E77" s="55"/>
      <c r="F77" s="56"/>
      <c r="G77" s="70">
        <f>IF(D77&gt;0,E77/D77*100,0)</f>
        <v>0</v>
      </c>
    </row>
    <row r="78" spans="1:10" ht="15.75">
      <c r="A78" s="17"/>
      <c r="B78" s="18" t="s">
        <v>100</v>
      </c>
      <c r="C78" s="28"/>
      <c r="D78" s="28"/>
      <c r="E78" s="28"/>
      <c r="F78" s="53"/>
      <c r="G78" s="70">
        <f>IF(D78&gt;0,E78/D78*100,0)</f>
        <v>0</v>
      </c>
      <c r="J78" s="106"/>
    </row>
    <row r="79" spans="1:12" ht="15.75">
      <c r="A79" s="71" t="s">
        <v>99</v>
      </c>
      <c r="B79" s="72" t="s">
        <v>98</v>
      </c>
      <c r="C79" s="73">
        <f>SUM(C80:C87)</f>
        <v>153024</v>
      </c>
      <c r="D79" s="73">
        <f>SUM(D80:D87)</f>
        <v>110786.4</v>
      </c>
      <c r="E79" s="73">
        <f>SUM(E80:E87)</f>
        <v>84195.1</v>
      </c>
      <c r="F79" s="74">
        <f aca="true" t="shared" si="4" ref="F79:F137">IF(C79&gt;0,E79/C79*100,0)</f>
        <v>55</v>
      </c>
      <c r="G79" s="80">
        <f>IF(D79&gt;0,E79/D79*100,0)</f>
        <v>76</v>
      </c>
      <c r="L79" s="107"/>
    </row>
    <row r="80" spans="1:7" ht="31.5">
      <c r="A80" s="13" t="s">
        <v>97</v>
      </c>
      <c r="B80" s="14" t="s">
        <v>96</v>
      </c>
      <c r="C80" s="29">
        <v>2794.53</v>
      </c>
      <c r="D80" s="29">
        <v>2245.1</v>
      </c>
      <c r="E80" s="28">
        <v>1890.34</v>
      </c>
      <c r="F80" s="116">
        <f t="shared" si="4"/>
        <v>67.6</v>
      </c>
      <c r="G80" s="117">
        <f aca="true" t="shared" si="5" ref="G80:G137">IF(D80&gt;0,E80/D80*100,0)</f>
        <v>84.2</v>
      </c>
    </row>
    <row r="81" spans="1:10" ht="63">
      <c r="A81" s="13" t="s">
        <v>95</v>
      </c>
      <c r="B81" s="14" t="s">
        <v>94</v>
      </c>
      <c r="C81" s="29">
        <v>2308.29</v>
      </c>
      <c r="D81" s="29">
        <v>1869.1</v>
      </c>
      <c r="E81" s="28">
        <v>1585.39</v>
      </c>
      <c r="F81" s="116">
        <f t="shared" si="4"/>
        <v>68.7</v>
      </c>
      <c r="G81" s="117">
        <f t="shared" si="5"/>
        <v>84.8</v>
      </c>
      <c r="J81" s="105"/>
    </row>
    <row r="82" spans="1:7" ht="47.25">
      <c r="A82" s="13" t="s">
        <v>93</v>
      </c>
      <c r="B82" s="14" t="s">
        <v>92</v>
      </c>
      <c r="C82" s="29">
        <v>80860.4</v>
      </c>
      <c r="D82" s="29">
        <v>59229</v>
      </c>
      <c r="E82" s="31">
        <v>42733.56</v>
      </c>
      <c r="F82" s="116">
        <f t="shared" si="4"/>
        <v>52.8</v>
      </c>
      <c r="G82" s="117">
        <f t="shared" si="5"/>
        <v>72.1</v>
      </c>
    </row>
    <row r="83" spans="1:7" ht="15.75">
      <c r="A83" s="13" t="s">
        <v>91</v>
      </c>
      <c r="B83" s="14" t="s">
        <v>90</v>
      </c>
      <c r="C83" s="29">
        <v>37.6</v>
      </c>
      <c r="D83" s="29">
        <v>0</v>
      </c>
      <c r="E83" s="28">
        <v>0</v>
      </c>
      <c r="F83" s="116">
        <f t="shared" si="4"/>
        <v>0</v>
      </c>
      <c r="G83" s="117">
        <f t="shared" si="5"/>
        <v>0</v>
      </c>
    </row>
    <row r="84" spans="1:7" ht="47.25">
      <c r="A84" s="13" t="s">
        <v>89</v>
      </c>
      <c r="B84" s="14" t="s">
        <v>88</v>
      </c>
      <c r="C84" s="29">
        <v>14934.36</v>
      </c>
      <c r="D84" s="29">
        <v>11910.4</v>
      </c>
      <c r="E84" s="28">
        <v>10551.4</v>
      </c>
      <c r="F84" s="116">
        <f t="shared" si="4"/>
        <v>70.7</v>
      </c>
      <c r="G84" s="117">
        <f t="shared" si="5"/>
        <v>88.6</v>
      </c>
    </row>
    <row r="85" spans="1:7" ht="15.75">
      <c r="A85" s="13" t="s">
        <v>87</v>
      </c>
      <c r="B85" s="14" t="s">
        <v>86</v>
      </c>
      <c r="C85" s="29">
        <v>212.39</v>
      </c>
      <c r="D85" s="29">
        <v>212.4</v>
      </c>
      <c r="E85" s="28">
        <v>212.39</v>
      </c>
      <c r="F85" s="116">
        <f t="shared" si="4"/>
        <v>100</v>
      </c>
      <c r="G85" s="117">
        <f t="shared" si="5"/>
        <v>100</v>
      </c>
    </row>
    <row r="86" spans="1:7" ht="15.75">
      <c r="A86" s="13" t="s">
        <v>85</v>
      </c>
      <c r="B86" s="14" t="s">
        <v>84</v>
      </c>
      <c r="C86" s="29">
        <v>4322.78</v>
      </c>
      <c r="D86" s="29"/>
      <c r="E86" s="28">
        <v>0</v>
      </c>
      <c r="F86" s="116">
        <f t="shared" si="4"/>
        <v>0</v>
      </c>
      <c r="G86" s="117">
        <f t="shared" si="5"/>
        <v>0</v>
      </c>
    </row>
    <row r="87" spans="1:7" ht="15.75">
      <c r="A87" s="13" t="s">
        <v>83</v>
      </c>
      <c r="B87" s="14" t="s">
        <v>82</v>
      </c>
      <c r="C87" s="29">
        <v>47553.65</v>
      </c>
      <c r="D87" s="29">
        <v>35320.4</v>
      </c>
      <c r="E87" s="28">
        <v>27222.03</v>
      </c>
      <c r="F87" s="116">
        <f t="shared" si="4"/>
        <v>57.2</v>
      </c>
      <c r="G87" s="117">
        <f t="shared" si="5"/>
        <v>77.1</v>
      </c>
    </row>
    <row r="88" spans="1:7" ht="15.75">
      <c r="A88" s="71" t="s">
        <v>81</v>
      </c>
      <c r="B88" s="72" t="s">
        <v>80</v>
      </c>
      <c r="C88" s="73">
        <f>SUM(C89)</f>
        <v>1173.4</v>
      </c>
      <c r="D88" s="73">
        <f>SUM(D89)</f>
        <v>805.3</v>
      </c>
      <c r="E88" s="73">
        <f>SUM(E89)</f>
        <v>627.9</v>
      </c>
      <c r="F88" s="74">
        <f t="shared" si="4"/>
        <v>53.5</v>
      </c>
      <c r="G88" s="80">
        <f t="shared" si="5"/>
        <v>78</v>
      </c>
    </row>
    <row r="89" spans="1:7" ht="15.75">
      <c r="A89" s="10" t="s">
        <v>79</v>
      </c>
      <c r="B89" s="11" t="s">
        <v>78</v>
      </c>
      <c r="C89" s="29">
        <v>1173.4</v>
      </c>
      <c r="D89" s="29">
        <v>805.3</v>
      </c>
      <c r="E89" s="28">
        <v>627.9</v>
      </c>
      <c r="F89" s="116">
        <f t="shared" si="4"/>
        <v>53.5</v>
      </c>
      <c r="G89" s="117">
        <f t="shared" si="5"/>
        <v>78</v>
      </c>
    </row>
    <row r="90" spans="1:7" ht="31.5">
      <c r="A90" s="71" t="s">
        <v>77</v>
      </c>
      <c r="B90" s="72" t="s">
        <v>76</v>
      </c>
      <c r="C90" s="73">
        <f>SUM(C91:C93)</f>
        <v>34252</v>
      </c>
      <c r="D90" s="73">
        <f>SUM(D91:D93)</f>
        <v>27352</v>
      </c>
      <c r="E90" s="73">
        <f>SUM(E91:E93)</f>
        <v>21321.6</v>
      </c>
      <c r="F90" s="74">
        <f t="shared" si="4"/>
        <v>62.2</v>
      </c>
      <c r="G90" s="80">
        <f t="shared" si="5"/>
        <v>78</v>
      </c>
    </row>
    <row r="91" spans="1:7" ht="15.75">
      <c r="A91" s="13" t="s">
        <v>75</v>
      </c>
      <c r="B91" s="14" t="s">
        <v>74</v>
      </c>
      <c r="C91" s="29"/>
      <c r="D91" s="29"/>
      <c r="E91" s="28"/>
      <c r="F91" s="116">
        <f t="shared" si="4"/>
        <v>0</v>
      </c>
      <c r="G91" s="117">
        <f t="shared" si="5"/>
        <v>0</v>
      </c>
    </row>
    <row r="92" spans="1:7" ht="47.25">
      <c r="A92" s="13" t="s">
        <v>73</v>
      </c>
      <c r="B92" s="14" t="s">
        <v>72</v>
      </c>
      <c r="C92" s="29"/>
      <c r="D92" s="29"/>
      <c r="E92" s="28"/>
      <c r="F92" s="116">
        <f t="shared" si="4"/>
        <v>0</v>
      </c>
      <c r="G92" s="117">
        <f t="shared" si="5"/>
        <v>0</v>
      </c>
    </row>
    <row r="93" spans="1:7" ht="15.75">
      <c r="A93" s="13" t="s">
        <v>71</v>
      </c>
      <c r="B93" s="14" t="s">
        <v>70</v>
      </c>
      <c r="C93" s="29">
        <v>34252.03</v>
      </c>
      <c r="D93" s="29">
        <v>27352</v>
      </c>
      <c r="E93" s="28">
        <v>21321.57</v>
      </c>
      <c r="F93" s="116">
        <f t="shared" si="4"/>
        <v>62.2</v>
      </c>
      <c r="G93" s="117">
        <f t="shared" si="5"/>
        <v>78</v>
      </c>
    </row>
    <row r="94" spans="1:7" ht="15.75">
      <c r="A94" s="71" t="s">
        <v>69</v>
      </c>
      <c r="B94" s="72" t="s">
        <v>68</v>
      </c>
      <c r="C94" s="73">
        <f>SUM(C95:C101)</f>
        <v>283459.3</v>
      </c>
      <c r="D94" s="73">
        <f>SUM(D95:D101)</f>
        <v>210259.7</v>
      </c>
      <c r="E94" s="73">
        <f>SUM(E95:E101)</f>
        <v>132871.5</v>
      </c>
      <c r="F94" s="74">
        <f t="shared" si="4"/>
        <v>46.9</v>
      </c>
      <c r="G94" s="80">
        <f t="shared" si="5"/>
        <v>63.2</v>
      </c>
    </row>
    <row r="95" spans="1:7" ht="15.75">
      <c r="A95" s="13" t="s">
        <v>67</v>
      </c>
      <c r="B95" s="14" t="s">
        <v>66</v>
      </c>
      <c r="C95" s="29">
        <v>2321.35</v>
      </c>
      <c r="D95" s="29">
        <v>2321.4</v>
      </c>
      <c r="E95" s="28">
        <v>2131.67</v>
      </c>
      <c r="F95" s="116">
        <f t="shared" si="4"/>
        <v>91.8</v>
      </c>
      <c r="G95" s="117">
        <f t="shared" si="5"/>
        <v>91.8</v>
      </c>
    </row>
    <row r="96" spans="1:7" ht="15.75">
      <c r="A96" s="13" t="s">
        <v>65</v>
      </c>
      <c r="B96" s="14" t="s">
        <v>64</v>
      </c>
      <c r="C96" s="29"/>
      <c r="D96" s="29"/>
      <c r="E96" s="28"/>
      <c r="F96" s="116">
        <f t="shared" si="4"/>
        <v>0</v>
      </c>
      <c r="G96" s="117">
        <f t="shared" si="5"/>
        <v>0</v>
      </c>
    </row>
    <row r="97" spans="1:7" ht="15.75">
      <c r="A97" s="13" t="s">
        <v>63</v>
      </c>
      <c r="B97" s="14" t="s">
        <v>62</v>
      </c>
      <c r="C97" s="29">
        <v>104100.48</v>
      </c>
      <c r="D97" s="29">
        <v>102463.1</v>
      </c>
      <c r="E97" s="28">
        <v>89957.81</v>
      </c>
      <c r="F97" s="116">
        <f t="shared" si="4"/>
        <v>86.4</v>
      </c>
      <c r="G97" s="117">
        <f t="shared" si="5"/>
        <v>87.8</v>
      </c>
    </row>
    <row r="98" spans="1:7" ht="15.75">
      <c r="A98" s="13" t="s">
        <v>193</v>
      </c>
      <c r="B98" s="14" t="s">
        <v>194</v>
      </c>
      <c r="C98" s="29"/>
      <c r="D98" s="29"/>
      <c r="E98" s="28"/>
      <c r="F98" s="116">
        <f t="shared" si="4"/>
        <v>0</v>
      </c>
      <c r="G98" s="117">
        <f t="shared" si="5"/>
        <v>0</v>
      </c>
    </row>
    <row r="99" spans="1:7" ht="15.75">
      <c r="A99" s="13" t="s">
        <v>61</v>
      </c>
      <c r="B99" s="14" t="s">
        <v>60</v>
      </c>
      <c r="C99" s="29">
        <v>152704.84</v>
      </c>
      <c r="D99" s="29">
        <v>84441</v>
      </c>
      <c r="E99" s="28">
        <v>24734.47</v>
      </c>
      <c r="F99" s="116">
        <f t="shared" si="4"/>
        <v>16.2</v>
      </c>
      <c r="G99" s="117">
        <f t="shared" si="5"/>
        <v>29.3</v>
      </c>
    </row>
    <row r="100" spans="1:7" ht="15.75">
      <c r="A100" s="13" t="s">
        <v>187</v>
      </c>
      <c r="B100" s="14" t="s">
        <v>190</v>
      </c>
      <c r="C100" s="29">
        <v>5452.28</v>
      </c>
      <c r="D100" s="29">
        <v>5179.2</v>
      </c>
      <c r="E100" s="28">
        <v>3211.23</v>
      </c>
      <c r="F100" s="116">
        <f t="shared" si="4"/>
        <v>58.9</v>
      </c>
      <c r="G100" s="117">
        <f t="shared" si="5"/>
        <v>62</v>
      </c>
    </row>
    <row r="101" spans="1:7" ht="15.75">
      <c r="A101" s="13" t="s">
        <v>59</v>
      </c>
      <c r="B101" s="14" t="s">
        <v>49</v>
      </c>
      <c r="C101" s="29">
        <v>18880.3</v>
      </c>
      <c r="D101" s="29">
        <v>15855</v>
      </c>
      <c r="E101" s="28">
        <v>12836.34</v>
      </c>
      <c r="F101" s="116">
        <f t="shared" si="4"/>
        <v>68</v>
      </c>
      <c r="G101" s="117">
        <f t="shared" si="5"/>
        <v>81</v>
      </c>
    </row>
    <row r="102" spans="1:7" ht="15.75">
      <c r="A102" s="71" t="s">
        <v>58</v>
      </c>
      <c r="B102" s="72" t="s">
        <v>57</v>
      </c>
      <c r="C102" s="73">
        <f>SUM(C103:C106)</f>
        <v>373131.4</v>
      </c>
      <c r="D102" s="73">
        <f>SUM(D103:D106)</f>
        <v>323140.3</v>
      </c>
      <c r="E102" s="73">
        <f>SUM(E103:E106)</f>
        <v>204425.1</v>
      </c>
      <c r="F102" s="74">
        <f t="shared" si="4"/>
        <v>54.8</v>
      </c>
      <c r="G102" s="80">
        <f t="shared" si="5"/>
        <v>63.3</v>
      </c>
    </row>
    <row r="103" spans="1:7" ht="15.75">
      <c r="A103" s="13" t="s">
        <v>56</v>
      </c>
      <c r="B103" s="14" t="s">
        <v>55</v>
      </c>
      <c r="C103" s="29">
        <v>23880.61</v>
      </c>
      <c r="D103" s="29">
        <v>18564.4</v>
      </c>
      <c r="E103" s="28">
        <v>11560.09</v>
      </c>
      <c r="F103" s="116">
        <f t="shared" si="4"/>
        <v>48.4</v>
      </c>
      <c r="G103" s="117">
        <f t="shared" si="5"/>
        <v>62.3</v>
      </c>
    </row>
    <row r="104" spans="1:7" ht="15.75">
      <c r="A104" s="13" t="s">
        <v>54</v>
      </c>
      <c r="B104" s="14" t="s">
        <v>53</v>
      </c>
      <c r="C104" s="28">
        <v>200362.03</v>
      </c>
      <c r="D104" s="28">
        <v>168295.2</v>
      </c>
      <c r="E104" s="28">
        <v>109510.45</v>
      </c>
      <c r="F104" s="116">
        <f t="shared" si="4"/>
        <v>54.7</v>
      </c>
      <c r="G104" s="117">
        <f t="shared" si="5"/>
        <v>65.1</v>
      </c>
    </row>
    <row r="105" spans="1:7" ht="15.75">
      <c r="A105" s="13" t="s">
        <v>52</v>
      </c>
      <c r="B105" s="14" t="s">
        <v>51</v>
      </c>
      <c r="C105" s="31">
        <v>117222.85</v>
      </c>
      <c r="D105" s="31">
        <v>111908.4</v>
      </c>
      <c r="E105" s="28">
        <v>62795.66</v>
      </c>
      <c r="F105" s="116">
        <f t="shared" si="4"/>
        <v>53.6</v>
      </c>
      <c r="G105" s="117">
        <f t="shared" si="5"/>
        <v>56.1</v>
      </c>
    </row>
    <row r="106" spans="1:7" ht="15.75">
      <c r="A106" s="13" t="s">
        <v>50</v>
      </c>
      <c r="B106" s="14" t="s">
        <v>49</v>
      </c>
      <c r="C106" s="30">
        <v>31665.91</v>
      </c>
      <c r="D106" s="30">
        <v>24372.3</v>
      </c>
      <c r="E106" s="28">
        <v>20558.91</v>
      </c>
      <c r="F106" s="116">
        <f t="shared" si="4"/>
        <v>64.9</v>
      </c>
      <c r="G106" s="117">
        <f t="shared" si="5"/>
        <v>84.4</v>
      </c>
    </row>
    <row r="107" spans="1:7" ht="15.75">
      <c r="A107" s="71" t="s">
        <v>48</v>
      </c>
      <c r="B107" s="72" t="s">
        <v>47</v>
      </c>
      <c r="C107" s="75">
        <f>SUM(C108:C109)</f>
        <v>230276.9</v>
      </c>
      <c r="D107" s="75">
        <f>SUM(D108:D109)</f>
        <v>230276.9</v>
      </c>
      <c r="E107" s="75">
        <f>SUM(E108:E109)</f>
        <v>47768.5</v>
      </c>
      <c r="F107" s="74">
        <f t="shared" si="4"/>
        <v>20.7</v>
      </c>
      <c r="G107" s="80">
        <f t="shared" si="5"/>
        <v>20.7</v>
      </c>
    </row>
    <row r="108" spans="1:7" ht="15.75">
      <c r="A108" s="10" t="s">
        <v>191</v>
      </c>
      <c r="B108" s="11" t="s">
        <v>192</v>
      </c>
      <c r="C108" s="30">
        <v>230276.93</v>
      </c>
      <c r="D108" s="30">
        <v>230276.9</v>
      </c>
      <c r="E108" s="31">
        <v>47768.5</v>
      </c>
      <c r="F108" s="116">
        <f t="shared" si="4"/>
        <v>20.7</v>
      </c>
      <c r="G108" s="117">
        <f t="shared" si="5"/>
        <v>20.7</v>
      </c>
    </row>
    <row r="109" spans="1:7" ht="31.5">
      <c r="A109" s="10" t="s">
        <v>46</v>
      </c>
      <c r="B109" s="11" t="s">
        <v>45</v>
      </c>
      <c r="C109" s="30"/>
      <c r="D109" s="30"/>
      <c r="E109" s="31"/>
      <c r="F109" s="116">
        <f t="shared" si="4"/>
        <v>0</v>
      </c>
      <c r="G109" s="117">
        <f t="shared" si="5"/>
        <v>0</v>
      </c>
    </row>
    <row r="110" spans="1:7" ht="15.75">
      <c r="A110" s="71" t="s">
        <v>44</v>
      </c>
      <c r="B110" s="72" t="s">
        <v>43</v>
      </c>
      <c r="C110" s="73">
        <f>SUM(C111:C116)</f>
        <v>1490191.9</v>
      </c>
      <c r="D110" s="73">
        <f>SUM(D111:D116)</f>
        <v>1172303.4</v>
      </c>
      <c r="E110" s="73">
        <f>SUM(E111:E116)</f>
        <v>833275.4</v>
      </c>
      <c r="F110" s="74">
        <f t="shared" si="4"/>
        <v>55.9</v>
      </c>
      <c r="G110" s="80">
        <f t="shared" si="5"/>
        <v>71.1</v>
      </c>
    </row>
    <row r="111" spans="1:7" ht="15.75">
      <c r="A111" s="13" t="s">
        <v>42</v>
      </c>
      <c r="B111" s="14" t="s">
        <v>41</v>
      </c>
      <c r="C111" s="29">
        <v>777755.89</v>
      </c>
      <c r="D111" s="29">
        <v>661347.7</v>
      </c>
      <c r="E111" s="28">
        <v>395828.24</v>
      </c>
      <c r="F111" s="116">
        <f t="shared" si="4"/>
        <v>50.9</v>
      </c>
      <c r="G111" s="117">
        <f t="shared" si="5"/>
        <v>59.9</v>
      </c>
    </row>
    <row r="112" spans="1:7" ht="15.75">
      <c r="A112" s="13" t="s">
        <v>40</v>
      </c>
      <c r="B112" s="14" t="s">
        <v>39</v>
      </c>
      <c r="C112" s="29">
        <v>548101.29</v>
      </c>
      <c r="D112" s="29">
        <v>386481.6</v>
      </c>
      <c r="E112" s="28">
        <v>334387.87</v>
      </c>
      <c r="F112" s="116">
        <f t="shared" si="4"/>
        <v>61</v>
      </c>
      <c r="G112" s="117">
        <f t="shared" si="5"/>
        <v>86.5</v>
      </c>
    </row>
    <row r="113" spans="1:7" ht="21.75" customHeight="1">
      <c r="A113" s="13" t="s">
        <v>203</v>
      </c>
      <c r="B113" s="14" t="s">
        <v>205</v>
      </c>
      <c r="C113" s="29">
        <v>115044.24</v>
      </c>
      <c r="D113" s="29">
        <v>85945.7</v>
      </c>
      <c r="E113" s="28">
        <v>72501.66</v>
      </c>
      <c r="F113" s="116">
        <f t="shared" si="4"/>
        <v>63</v>
      </c>
      <c r="G113" s="117">
        <f t="shared" si="5"/>
        <v>84.4</v>
      </c>
    </row>
    <row r="114" spans="1:7" ht="31.5">
      <c r="A114" s="13" t="s">
        <v>38</v>
      </c>
      <c r="B114" s="14" t="s">
        <v>37</v>
      </c>
      <c r="C114" s="29">
        <v>200.64</v>
      </c>
      <c r="D114" s="29">
        <v>198.5</v>
      </c>
      <c r="E114" s="28">
        <v>103.22</v>
      </c>
      <c r="F114" s="116">
        <f t="shared" si="4"/>
        <v>51.4</v>
      </c>
      <c r="G114" s="117">
        <f t="shared" si="5"/>
        <v>52</v>
      </c>
    </row>
    <row r="115" spans="1:7" ht="15.75">
      <c r="A115" s="13" t="s">
        <v>36</v>
      </c>
      <c r="B115" s="14" t="s">
        <v>35</v>
      </c>
      <c r="C115" s="32">
        <v>10719.25</v>
      </c>
      <c r="D115" s="32">
        <v>9499.7</v>
      </c>
      <c r="E115" s="32">
        <v>7441.5</v>
      </c>
      <c r="F115" s="116">
        <f t="shared" si="4"/>
        <v>69.4</v>
      </c>
      <c r="G115" s="117">
        <f t="shared" si="5"/>
        <v>78.3</v>
      </c>
    </row>
    <row r="116" spans="1:7" ht="15.75">
      <c r="A116" s="13" t="s">
        <v>34</v>
      </c>
      <c r="B116" s="14" t="s">
        <v>33</v>
      </c>
      <c r="C116" s="29">
        <v>38370.56</v>
      </c>
      <c r="D116" s="29">
        <v>28830.2</v>
      </c>
      <c r="E116" s="28">
        <v>23012.9</v>
      </c>
      <c r="F116" s="116">
        <f t="shared" si="4"/>
        <v>60</v>
      </c>
      <c r="G116" s="117">
        <f t="shared" si="5"/>
        <v>79.8</v>
      </c>
    </row>
    <row r="117" spans="1:7" ht="15.75">
      <c r="A117" s="71" t="s">
        <v>32</v>
      </c>
      <c r="B117" s="72" t="s">
        <v>31</v>
      </c>
      <c r="C117" s="73">
        <f>SUM(C118:C119)</f>
        <v>107869.9</v>
      </c>
      <c r="D117" s="73">
        <f>SUM(D118:D119)</f>
        <v>84126</v>
      </c>
      <c r="E117" s="73">
        <f>SUM(E118:E119)</f>
        <v>72284.5</v>
      </c>
      <c r="F117" s="74">
        <f t="shared" si="4"/>
        <v>67</v>
      </c>
      <c r="G117" s="80">
        <f t="shared" si="5"/>
        <v>85.9</v>
      </c>
    </row>
    <row r="118" spans="1:7" ht="15.75">
      <c r="A118" s="13" t="s">
        <v>30</v>
      </c>
      <c r="B118" s="14" t="s">
        <v>29</v>
      </c>
      <c r="C118" s="29">
        <v>101212.53</v>
      </c>
      <c r="D118" s="29">
        <v>79215</v>
      </c>
      <c r="E118" s="28">
        <v>68105.08</v>
      </c>
      <c r="F118" s="116">
        <f t="shared" si="4"/>
        <v>67.3</v>
      </c>
      <c r="G118" s="117">
        <f t="shared" si="5"/>
        <v>86</v>
      </c>
    </row>
    <row r="119" spans="1:7" ht="31.5">
      <c r="A119" s="13" t="s">
        <v>28</v>
      </c>
      <c r="B119" s="14" t="s">
        <v>27</v>
      </c>
      <c r="C119" s="29">
        <v>6657.4</v>
      </c>
      <c r="D119" s="29">
        <v>4911</v>
      </c>
      <c r="E119" s="28">
        <v>4179.38</v>
      </c>
      <c r="F119" s="116">
        <f t="shared" si="4"/>
        <v>62.8</v>
      </c>
      <c r="G119" s="117">
        <f t="shared" si="5"/>
        <v>85.1</v>
      </c>
    </row>
    <row r="120" spans="1:7" ht="15.75">
      <c r="A120" s="71" t="s">
        <v>26</v>
      </c>
      <c r="B120" s="72" t="s">
        <v>25</v>
      </c>
      <c r="C120" s="73">
        <f>SUM(C121:C125)</f>
        <v>53217</v>
      </c>
      <c r="D120" s="73">
        <f>SUM(D121:D125)</f>
        <v>46817.8</v>
      </c>
      <c r="E120" s="73">
        <f>SUM(E121:E125)</f>
        <v>15331.5</v>
      </c>
      <c r="F120" s="74">
        <f t="shared" si="4"/>
        <v>28.8</v>
      </c>
      <c r="G120" s="80">
        <f t="shared" si="5"/>
        <v>32.7</v>
      </c>
    </row>
    <row r="121" spans="1:7" ht="15.75">
      <c r="A121" s="13" t="s">
        <v>183</v>
      </c>
      <c r="B121" s="14" t="s">
        <v>184</v>
      </c>
      <c r="C121" s="29">
        <v>5667.6</v>
      </c>
      <c r="D121" s="29">
        <v>4277.4</v>
      </c>
      <c r="E121" s="28">
        <v>3841.54</v>
      </c>
      <c r="F121" s="116">
        <f t="shared" si="4"/>
        <v>67.8</v>
      </c>
      <c r="G121" s="117">
        <f t="shared" si="5"/>
        <v>89.8</v>
      </c>
    </row>
    <row r="122" spans="1:7" ht="15.75">
      <c r="A122" s="13" t="s">
        <v>204</v>
      </c>
      <c r="B122" s="14" t="s">
        <v>207</v>
      </c>
      <c r="C122" s="29"/>
      <c r="D122" s="29"/>
      <c r="E122" s="28"/>
      <c r="F122" s="116">
        <f t="shared" si="4"/>
        <v>0</v>
      </c>
      <c r="G122" s="117">
        <f t="shared" si="5"/>
        <v>0</v>
      </c>
    </row>
    <row r="123" spans="1:7" ht="15.75">
      <c r="A123" s="13" t="s">
        <v>24</v>
      </c>
      <c r="B123" s="14" t="s">
        <v>23</v>
      </c>
      <c r="C123" s="29">
        <v>2493.1</v>
      </c>
      <c r="D123" s="29">
        <v>1960.4</v>
      </c>
      <c r="E123" s="28">
        <v>948.25</v>
      </c>
      <c r="F123" s="116">
        <f t="shared" si="4"/>
        <v>38</v>
      </c>
      <c r="G123" s="117">
        <f t="shared" si="5"/>
        <v>48.4</v>
      </c>
    </row>
    <row r="124" spans="1:7" ht="15.75">
      <c r="A124" s="13" t="s">
        <v>22</v>
      </c>
      <c r="B124" s="14" t="s">
        <v>21</v>
      </c>
      <c r="C124" s="29">
        <v>42899.65</v>
      </c>
      <c r="D124" s="29">
        <v>39526.8</v>
      </c>
      <c r="E124" s="28">
        <v>10325.8</v>
      </c>
      <c r="F124" s="116">
        <f t="shared" si="4"/>
        <v>24.1</v>
      </c>
      <c r="G124" s="117">
        <f t="shared" si="5"/>
        <v>26.1</v>
      </c>
    </row>
    <row r="125" spans="1:7" ht="15.75">
      <c r="A125" s="19" t="s">
        <v>20</v>
      </c>
      <c r="B125" s="20" t="s">
        <v>19</v>
      </c>
      <c r="C125" s="33">
        <v>2156.67</v>
      </c>
      <c r="D125" s="33">
        <v>1053.2</v>
      </c>
      <c r="E125" s="34">
        <v>215.93</v>
      </c>
      <c r="F125" s="116">
        <f t="shared" si="4"/>
        <v>10</v>
      </c>
      <c r="G125" s="117">
        <f t="shared" si="5"/>
        <v>20.5</v>
      </c>
    </row>
    <row r="126" spans="1:11" ht="15.75">
      <c r="A126" s="71" t="s">
        <v>18</v>
      </c>
      <c r="B126" s="72" t="s">
        <v>17</v>
      </c>
      <c r="C126" s="73">
        <f>SUM(C127:C128)</f>
        <v>45919.4</v>
      </c>
      <c r="D126" s="73">
        <f>SUM(D127:D128)</f>
        <v>36906.9</v>
      </c>
      <c r="E126" s="73">
        <f>SUM(E127:E128)</f>
        <v>31856</v>
      </c>
      <c r="F126" s="74">
        <f t="shared" si="4"/>
        <v>69.4</v>
      </c>
      <c r="G126" s="80">
        <f t="shared" si="5"/>
        <v>86.3</v>
      </c>
      <c r="K126" s="104"/>
    </row>
    <row r="127" spans="1:7" ht="15.75">
      <c r="A127" s="10" t="s">
        <v>16</v>
      </c>
      <c r="B127" s="11" t="s">
        <v>15</v>
      </c>
      <c r="C127" s="29">
        <v>44737.67</v>
      </c>
      <c r="D127" s="29">
        <v>36020.6</v>
      </c>
      <c r="E127" s="28">
        <v>31248.69</v>
      </c>
      <c r="F127" s="116">
        <f t="shared" si="4"/>
        <v>69.8</v>
      </c>
      <c r="G127" s="117">
        <f t="shared" si="5"/>
        <v>86.8</v>
      </c>
    </row>
    <row r="128" spans="1:7" ht="31.5">
      <c r="A128" s="10" t="s">
        <v>242</v>
      </c>
      <c r="B128" s="11" t="s">
        <v>243</v>
      </c>
      <c r="C128" s="29">
        <v>1181.73</v>
      </c>
      <c r="D128" s="29">
        <v>886.3</v>
      </c>
      <c r="E128" s="28">
        <v>607.3</v>
      </c>
      <c r="F128" s="116">
        <f t="shared" si="4"/>
        <v>51.4</v>
      </c>
      <c r="G128" s="117">
        <f t="shared" si="5"/>
        <v>68.5</v>
      </c>
    </row>
    <row r="129" spans="1:7" ht="15.75">
      <c r="A129" s="71" t="s">
        <v>14</v>
      </c>
      <c r="B129" s="72" t="s">
        <v>13</v>
      </c>
      <c r="C129" s="73">
        <f>SUM(C130:C132)</f>
        <v>5014.6</v>
      </c>
      <c r="D129" s="73">
        <f>SUM(D130:D132)</f>
        <v>3779.7</v>
      </c>
      <c r="E129" s="73">
        <f>SUM(E130:E132)</f>
        <v>3295.6</v>
      </c>
      <c r="F129" s="74">
        <f t="shared" si="4"/>
        <v>65.7</v>
      </c>
      <c r="G129" s="80">
        <f t="shared" si="5"/>
        <v>87.2</v>
      </c>
    </row>
    <row r="130" spans="1:7" ht="15.75">
      <c r="A130" s="10" t="s">
        <v>188</v>
      </c>
      <c r="B130" s="11" t="s">
        <v>189</v>
      </c>
      <c r="C130" s="29">
        <v>2489.09</v>
      </c>
      <c r="D130" s="29">
        <v>1866.8</v>
      </c>
      <c r="E130" s="28">
        <v>1661.98</v>
      </c>
      <c r="F130" s="116">
        <f t="shared" si="4"/>
        <v>66.8</v>
      </c>
      <c r="G130" s="117">
        <f t="shared" si="5"/>
        <v>89</v>
      </c>
    </row>
    <row r="131" spans="1:7" ht="15.75">
      <c r="A131" s="10" t="s">
        <v>12</v>
      </c>
      <c r="B131" s="11" t="s">
        <v>11</v>
      </c>
      <c r="C131" s="29">
        <v>2450.5</v>
      </c>
      <c r="D131" s="29">
        <v>1837.9</v>
      </c>
      <c r="E131" s="28">
        <v>1633.66</v>
      </c>
      <c r="F131" s="116">
        <f t="shared" si="4"/>
        <v>66.7</v>
      </c>
      <c r="G131" s="117">
        <f t="shared" si="5"/>
        <v>88.9</v>
      </c>
    </row>
    <row r="132" spans="1:7" ht="31.5">
      <c r="A132" s="10" t="s">
        <v>10</v>
      </c>
      <c r="B132" s="11" t="s">
        <v>9</v>
      </c>
      <c r="C132" s="29">
        <v>75</v>
      </c>
      <c r="D132" s="29">
        <v>75</v>
      </c>
      <c r="E132" s="28">
        <v>0</v>
      </c>
      <c r="F132" s="116">
        <f t="shared" si="4"/>
        <v>0</v>
      </c>
      <c r="G132" s="117">
        <f t="shared" si="5"/>
        <v>0</v>
      </c>
    </row>
    <row r="133" spans="1:7" ht="31.5">
      <c r="A133" s="71" t="s">
        <v>8</v>
      </c>
      <c r="B133" s="72" t="s">
        <v>7</v>
      </c>
      <c r="C133" s="73">
        <f>SUM(C134)</f>
        <v>274.1</v>
      </c>
      <c r="D133" s="73">
        <f>SUM(D134)</f>
        <v>68.5</v>
      </c>
      <c r="E133" s="73">
        <f>SUM(E134)</f>
        <v>0</v>
      </c>
      <c r="F133" s="74">
        <f t="shared" si="4"/>
        <v>0</v>
      </c>
      <c r="G133" s="80">
        <f t="shared" si="5"/>
        <v>0</v>
      </c>
    </row>
    <row r="134" spans="1:7" ht="32.25" thickBot="1">
      <c r="A134" s="36" t="s">
        <v>6</v>
      </c>
      <c r="B134" s="37" t="s">
        <v>5</v>
      </c>
      <c r="C134" s="33">
        <v>274.12</v>
      </c>
      <c r="D134" s="33">
        <v>68.5</v>
      </c>
      <c r="E134" s="34">
        <v>0</v>
      </c>
      <c r="F134" s="116">
        <f t="shared" si="4"/>
        <v>0</v>
      </c>
      <c r="G134" s="117">
        <f t="shared" si="5"/>
        <v>0</v>
      </c>
    </row>
    <row r="135" spans="1:7" ht="61.5" customHeight="1" thickBot="1">
      <c r="A135" s="96" t="s">
        <v>173</v>
      </c>
      <c r="B135" s="101" t="s">
        <v>206</v>
      </c>
      <c r="C135" s="103">
        <f>SUM(C136)</f>
        <v>0</v>
      </c>
      <c r="D135" s="102">
        <f>SUM(D136)</f>
        <v>0</v>
      </c>
      <c r="E135" s="102">
        <f>SUM(E136)</f>
        <v>0</v>
      </c>
      <c r="F135" s="74">
        <f t="shared" si="4"/>
        <v>0</v>
      </c>
      <c r="G135" s="80">
        <f t="shared" si="5"/>
        <v>0</v>
      </c>
    </row>
    <row r="136" spans="1:7" ht="32.25" customHeight="1" thickBot="1">
      <c r="A136" s="94" t="s">
        <v>172</v>
      </c>
      <c r="B136" s="99" t="s">
        <v>171</v>
      </c>
      <c r="C136" s="100"/>
      <c r="D136" s="100"/>
      <c r="E136" s="100"/>
      <c r="F136" s="116">
        <f t="shared" si="4"/>
        <v>0</v>
      </c>
      <c r="G136" s="117">
        <f t="shared" si="5"/>
        <v>0</v>
      </c>
    </row>
    <row r="137" spans="1:7" ht="16.5" thickBot="1">
      <c r="A137" s="82" t="s">
        <v>4</v>
      </c>
      <c r="B137" s="97" t="s">
        <v>3</v>
      </c>
      <c r="C137" s="98">
        <f>C79+C88+C90+C94+C102+C107+C110+C117+C120+C126+C129+C133+C135</f>
        <v>2777803.9</v>
      </c>
      <c r="D137" s="98">
        <f>D79+D88+D90+D94+D102+D107+D110+D117+D120+D126+D129+D133+D135</f>
        <v>2246622.9</v>
      </c>
      <c r="E137" s="98">
        <f>E79+E88+E90+E94+E102+E107+E110+E117+E120+E126+E129+E133+E135</f>
        <v>1447252.7</v>
      </c>
      <c r="F137" s="74">
        <f t="shared" si="4"/>
        <v>52.1</v>
      </c>
      <c r="G137" s="80">
        <f t="shared" si="5"/>
        <v>64.4</v>
      </c>
    </row>
    <row r="138" spans="1:7" ht="48" thickBot="1">
      <c r="A138" s="21" t="s">
        <v>2</v>
      </c>
      <c r="B138" s="22" t="s">
        <v>1</v>
      </c>
      <c r="C138" s="35">
        <f>SUM(C76-C137)</f>
        <v>-121001</v>
      </c>
      <c r="D138" s="35"/>
      <c r="E138" s="35">
        <f>SUM(E76-E137)</f>
        <v>6322.9</v>
      </c>
      <c r="F138" s="35"/>
      <c r="G138" s="54"/>
    </row>
    <row r="140" ht="27.75" customHeight="1"/>
    <row r="141" spans="1:6" ht="36.75" customHeight="1">
      <c r="A141" s="145" t="s">
        <v>195</v>
      </c>
      <c r="B141" s="145"/>
      <c r="C141" s="23"/>
      <c r="D141" s="23"/>
      <c r="E141" s="23"/>
      <c r="F141" s="48" t="s">
        <v>196</v>
      </c>
    </row>
    <row r="144" spans="2:6" ht="15.75">
      <c r="B144" s="49"/>
      <c r="C144" s="47"/>
      <c r="D144" s="47"/>
      <c r="E144" s="47"/>
      <c r="F144" s="47"/>
    </row>
  </sheetData>
  <sheetProtection insertRows="0"/>
  <autoFilter ref="A5:F138"/>
  <mergeCells count="3">
    <mergeCell ref="A2:F2"/>
    <mergeCell ref="A1:F1"/>
    <mergeCell ref="A141:B141"/>
  </mergeCells>
  <printOptions/>
  <pageMargins left="0.7874015748031497" right="0" top="0.1968503937007874" bottom="0.1968503937007874" header="0.31496062992125984" footer="0.31496062992125984"/>
  <pageSetup fitToHeight="4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Пользователь Windows</cp:lastModifiedBy>
  <cp:lastPrinted>2021-09-14T06:14:11Z</cp:lastPrinted>
  <dcterms:created xsi:type="dcterms:W3CDTF">2002-10-29T08:22:06Z</dcterms:created>
  <dcterms:modified xsi:type="dcterms:W3CDTF">2021-10-12T07:22:16Z</dcterms:modified>
  <cp:category/>
  <cp:version/>
  <cp:contentType/>
  <cp:contentStatus/>
</cp:coreProperties>
</file>