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10" activeTab="0"/>
  </bookViews>
  <sheets>
    <sheet name="КБ" sheetId="1" r:id="rId1"/>
  </sheets>
  <definedNames>
    <definedName name="_xlnm._FilterDatabase" localSheetId="0" hidden="1">'КБ'!$A$5:$E$140</definedName>
    <definedName name="_xlnm.Print_Titles" localSheetId="0">'КБ'!$4:$4</definedName>
    <definedName name="_xlnm.Print_Area" localSheetId="0">'КБ'!$A$1:$E$143</definedName>
  </definedNames>
  <calcPr fullCalcOnLoad="1" fullPrecision="0"/>
</workbook>
</file>

<file path=xl/sharedStrings.xml><?xml version="1.0" encoding="utf-8"?>
<sst xmlns="http://schemas.openxmlformats.org/spreadsheetml/2006/main" count="283" uniqueCount="273">
  <si>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</si>
  <si>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</si>
  <si>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</si>
  <si>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</si>
  <si>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</si>
  <si>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</si>
  <si>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</si>
  <si>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</si>
  <si>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</si>
  <si>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</si>
  <si>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</si>
  <si>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</si>
  <si>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</si>
  <si>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</si>
  <si>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</si>
  <si>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</si>
  <si>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</si>
  <si>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</si>
  <si>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</si>
  <si>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</si>
  <si>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</si>
  <si>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</si>
  <si>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</si>
  <si>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</si>
  <si>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</si>
  <si>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</si>
  <si>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</si>
  <si>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</si>
  <si>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</si>
  <si>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</si>
  <si>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</si>
  <si>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</si>
  <si>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</si>
  <si>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</si>
  <si>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</si>
  <si>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</si>
  <si>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</si>
  <si>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</si>
  <si>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</si>
  <si>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</si>
  <si>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</si>
  <si>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</si>
  <si>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</si>
  <si>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</si>
  <si>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</si>
  <si>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</si>
  <si>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</si>
  <si>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</si>
  <si>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</si>
  <si>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</si>
  <si>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</si>
  <si>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</si>
  <si>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</si>
  <si>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</si>
  <si>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</si>
  <si>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</si>
  <si>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</si>
  <si>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</si>
  <si>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</si>
  <si>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</si>
  <si>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</si>
  <si>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</si>
  <si>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</si>
  <si>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</si>
  <si>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</si>
  <si>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</si>
  <si>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</si>
  <si>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</si>
  <si>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</si>
  <si>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</si>
  <si>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</si>
  <si>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</si>
  <si>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</si>
  <si>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</si>
  <si>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</si>
  <si>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</si>
  <si>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</si>
  <si>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</si>
  <si>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</si>
  <si>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</si>
  <si>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</si>
  <si>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</si>
  <si>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</si>
  <si>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</si>
  <si>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</si>
  <si>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</si>
  <si>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</si>
  <si>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</si>
  <si>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</si>
  <si>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</si>
  <si>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</si>
  <si>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</si>
  <si>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</si>
  <si>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</si>
  <si>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</si>
  <si>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</si>
  <si>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</si>
  <si>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</si>
  <si>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</si>
  <si>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</si>
  <si>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</si>
  <si>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</si>
  <si>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</si>
  <si>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</si>
  <si>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</si>
  <si>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</si>
  <si>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</si>
  <si>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</si>
  <si>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</si>
  <si>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</si>
  <si>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</si>
  <si>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</si>
  <si>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</si>
  <si>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</si>
  <si>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</si>
  <si>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</si>
  <si>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</si>
  <si>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</si>
  <si>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</si>
  <si>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</si>
  <si>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</si>
  <si>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</si>
  <si>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</si>
  <si>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</si>
  <si>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</si>
  <si>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</si>
  <si>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</si>
  <si>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</si>
  <si>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</si>
  <si>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</si>
  <si>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</si>
  <si>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</si>
  <si>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</si>
  <si>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</si>
  <si>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</si>
  <si>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</si>
  <si>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</si>
  <si>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</si>
  <si>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</si>
  <si>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</si>
  <si>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</si>
  <si>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</si>
  <si>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</si>
  <si>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</si>
  <si>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</si>
  <si>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</si>
  <si>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</si>
  <si>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</si>
  <si>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</si>
  <si>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</si>
  <si>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</si>
  <si>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</si>
  <si>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</si>
  <si>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</si>
  <si>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</si>
  <si>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</si>
  <si>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</si>
  <si>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</si>
  <si>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</si>
  <si>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</si>
  <si>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</si>
  <si>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</si>
  <si>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</si>
  <si>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</si>
  <si>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</si>
  <si>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</si>
  <si>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</si>
  <si>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</si>
  <si>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</si>
  <si>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</si>
  <si>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</si>
  <si>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</si>
  <si>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</si>
  <si>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</si>
  <si>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</si>
  <si>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</si>
  <si>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</si>
  <si>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</si>
  <si>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</si>
  <si>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</si>
  <si>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</si>
  <si>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</si>
  <si>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</si>
  <si>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</si>
  <si>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</si>
  <si>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</si>
  <si>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</si>
  <si>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</si>
  <si>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</si>
  <si>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</si>
  <si>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</si>
  <si>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</si>
  <si>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</si>
  <si>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</si>
  <si>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</si>
  <si>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</si>
  <si>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</si>
  <si>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</si>
  <si>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</si>
  <si>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</si>
  <si>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</si>
  <si>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</si>
  <si>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</si>
  <si>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</si>
  <si>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</si>
  <si>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более 200</t>
  </si>
  <si>
    <t>Налог, взимаемый в связи с применением упрощенной системы налогообложения</t>
  </si>
  <si>
    <t>Плата по соглашениям об установлении сервитута</t>
  </si>
  <si>
    <t>Доходы от приватизации имущества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</si>
  <si>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</si>
  <si>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</si>
  <si>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</si>
  <si>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</si>
  <si>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000 1 16 01063 01 0000 140</t>
  </si>
  <si>
    <t>000 1 16 01193 01 0000 140</t>
  </si>
  <si>
    <t>000 1 16 01203 01 0000 140</t>
  </si>
  <si>
    <t>000 111 05070 00 0000 120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</si>
  <si>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</si>
  <si>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</si>
  <si>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</si>
  <si>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</si>
  <si>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000 1 16 01153 01 0000 140</t>
  </si>
  <si>
    <t>000 1 16 01093 01 0000 140</t>
  </si>
  <si>
    <t>000 1 1 601053 01 0000 140</t>
  </si>
  <si>
    <t>Доходы от сдачи в аренду имущества, составляющего казну муниципальных округов (за исключением земельных участков)</t>
  </si>
  <si>
    <t>ИСПОЛНЕНИЕ  БЮДЖЕТА БОГОРОДСКОГО МУНИЦИПАЛЬНОГО ОКРУГА</t>
  </si>
  <si>
    <t>1105</t>
  </si>
  <si>
    <t>Другие вопросы в области физической культуры и спорта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</si>
  <si>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</si>
  <si>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</si>
  <si>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</si>
  <si>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</si>
  <si>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</si>
  <si>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000 111 05310 00 0000 120</t>
  </si>
  <si>
    <t>000 111 07000 00 0000 120</t>
  </si>
  <si>
    <t>000 111 09000  00 0000 120</t>
  </si>
  <si>
    <t>000 111 09044 140 000 120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</si>
  <si>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</si>
  <si>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</si>
  <si>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</si>
  <si>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</si>
  <si>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</si>
  <si>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000 1 17 15020 14 0000 150</t>
  </si>
  <si>
    <t>Инициативные платежи, зачисляемые в бюджеты муниципальных округов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</si>
  <si>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</si>
  <si>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</si>
  <si>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</si>
  <si>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</si>
  <si>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</si>
  <si>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</si>
  <si>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000 1 16 10061 14 0000 140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</si>
  <si>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</si>
  <si>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</si>
  <si>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</si>
  <si>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</si>
  <si>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</si>
  <si>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</si>
  <si>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</si>
  <si>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000 1 16 01073 01 0000 140</t>
  </si>
  <si>
    <t>000 1 16 011194 01 0000 140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</si>
  <si>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</si>
  <si>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</si>
  <si>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,</t>
  </si>
  <si>
    <t>000 1 14 13040 14 0000 410</t>
  </si>
  <si>
    <t>000 1 16 10031 14 0000 140</t>
  </si>
  <si>
    <t>000 1 14 02 043 14 0000 440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</si>
  <si>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</si>
  <si>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</si>
  <si>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</si>
  <si>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на 01.01.2023 г.</t>
  </si>
  <si>
    <t>000 1 16 01113 01 0000 140</t>
  </si>
  <si>
    <t>000 1 16 01143 01 0000 140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</si>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</sst>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?"/>
    <numFmt numFmtId="195" formatCode="_-* #,##0.0\ _₽_-;\-* #,##0.0\ _₽_-;_-* &quot;-&quot;?\ _₽_-;_-@_-"/>
  </numFmts>
  <fonts count="54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80" fontId="2" fillId="33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9" applyNumberFormat="1" applyFont="1" applyFill="1" applyBorder="1" applyAlignment="1" applyProtection="1">
      <alignment horizontal="center" vertical="center" wrapText="1"/>
      <protection/>
    </xf>
    <xf numFmtId="180" fontId="2" fillId="33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Border="1" applyAlignment="1" applyProtection="1">
      <alignment horizontal="center" vertical="center" wrapText="1"/>
      <protection/>
    </xf>
    <xf numFmtId="180" fontId="2" fillId="33" borderId="22" xfId="79" applyNumberFormat="1" applyFont="1" applyFill="1" applyBorder="1" applyAlignment="1" applyProtection="1">
      <alignment horizontal="center" vertical="center" wrapText="1"/>
      <protection/>
    </xf>
    <xf numFmtId="180" fontId="2" fillId="33" borderId="18" xfId="79" applyNumberFormat="1" applyFont="1" applyFill="1" applyBorder="1" applyAlignment="1" applyProtection="1">
      <alignment horizontal="center" vertical="center" wrapText="1"/>
      <protection/>
    </xf>
    <xf numFmtId="180" fontId="3" fillId="33" borderId="12" xfId="79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23" xfId="79" applyNumberFormat="1" applyFont="1" applyFill="1" applyBorder="1" applyAlignment="1" applyProtection="1">
      <alignment horizontal="center" vertical="center" wrapText="1"/>
      <protection/>
    </xf>
    <xf numFmtId="180" fontId="2" fillId="0" borderId="23" xfId="79" applyNumberFormat="1" applyFont="1" applyFill="1" applyBorder="1" applyAlignment="1" applyProtection="1">
      <alignment horizontal="center" vertical="center" wrapText="1"/>
      <protection/>
    </xf>
    <xf numFmtId="180" fontId="4" fillId="33" borderId="15" xfId="79" applyNumberFormat="1" applyFont="1" applyFill="1" applyBorder="1" applyAlignment="1" applyProtection="1">
      <alignment horizontal="center" vertical="center" wrapText="1"/>
      <protection/>
    </xf>
    <xf numFmtId="180" fontId="4" fillId="33" borderId="24" xfId="79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0" fontId="2" fillId="33" borderId="24" xfId="0" applyFont="1" applyFill="1" applyBorder="1" applyAlignment="1" applyProtection="1">
      <alignment horizontal="center" vertical="top" wrapText="1"/>
      <protection/>
    </xf>
    <xf numFmtId="49" fontId="50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0" fillId="33" borderId="11" xfId="0" applyNumberFormat="1" applyFont="1" applyFill="1" applyBorder="1" applyAlignment="1" applyProtection="1">
      <alignment horizontal="right" vertical="center"/>
      <protection locked="0"/>
    </xf>
    <xf numFmtId="0" fontId="5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0" fillId="33" borderId="12" xfId="0" applyNumberFormat="1" applyFont="1" applyFill="1" applyBorder="1" applyAlignment="1" applyProtection="1">
      <alignment horizontal="right" vertical="center" wrapText="1"/>
      <protection locked="0"/>
    </xf>
    <xf numFmtId="180" fontId="4" fillId="33" borderId="15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10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9" applyNumberFormat="1" applyFont="1" applyFill="1" applyBorder="1" applyAlignment="1" applyProtection="1">
      <alignment horizontal="center" vertical="center" wrapText="1"/>
      <protection/>
    </xf>
    <xf numFmtId="180" fontId="4" fillId="6" borderId="23" xfId="79" applyNumberFormat="1" applyFont="1" applyFill="1" applyBorder="1" applyAlignment="1" applyProtection="1">
      <alignment horizontal="center" vertical="center" wrapText="1"/>
      <protection/>
    </xf>
    <xf numFmtId="180" fontId="4" fillId="6" borderId="21" xfId="79" applyNumberFormat="1" applyFont="1" applyFill="1" applyBorder="1" applyAlignment="1" applyProtection="1">
      <alignment horizontal="center" vertical="center" wrapText="1"/>
      <protection/>
    </xf>
    <xf numFmtId="180" fontId="4" fillId="6" borderId="28" xfId="79" applyNumberFormat="1" applyFont="1" applyFill="1" applyBorder="1" applyAlignment="1" applyProtection="1">
      <alignment horizontal="center" vertical="center" wrapText="1"/>
      <protection/>
    </xf>
    <xf numFmtId="49" fontId="51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9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16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26" xfId="0" applyFont="1" applyFill="1" applyBorder="1" applyAlignment="1" applyProtection="1">
      <alignment horizontal="left" vertical="center" wrapText="1"/>
      <protection locked="0"/>
    </xf>
    <xf numFmtId="180" fontId="4" fillId="16" borderId="26" xfId="79" applyNumberFormat="1" applyFont="1" applyFill="1" applyBorder="1" applyAlignment="1" applyProtection="1">
      <alignment horizontal="center" vertical="center" wrapText="1"/>
      <protection locked="0"/>
    </xf>
    <xf numFmtId="180" fontId="4" fillId="16" borderId="24" xfId="79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vertical="center" wrapText="1"/>
      <protection locked="0"/>
    </xf>
    <xf numFmtId="180" fontId="4" fillId="35" borderId="10" xfId="79" applyNumberFormat="1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vertical="center" wrapText="1"/>
      <protection locked="0"/>
    </xf>
    <xf numFmtId="180" fontId="4" fillId="35" borderId="18" xfId="79" applyNumberFormat="1" applyFont="1" applyFill="1" applyBorder="1" applyAlignment="1" applyProtection="1">
      <alignment horizontal="center" vertical="center" wrapText="1"/>
      <protection locked="0"/>
    </xf>
    <xf numFmtId="49" fontId="4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/>
      <protection locked="0"/>
    </xf>
    <xf numFmtId="180" fontId="4" fillId="34" borderId="11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30" xfId="0" applyNumberFormat="1" applyFont="1" applyFill="1" applyBorder="1" applyAlignment="1" applyProtection="1">
      <alignment horizontal="center" vertical="center" wrapText="1"/>
      <protection/>
    </xf>
    <xf numFmtId="180" fontId="4" fillId="34" borderId="31" xfId="79" applyNumberFormat="1" applyFont="1" applyFill="1" applyBorder="1" applyAlignment="1" applyProtection="1">
      <alignment horizontal="center" vertical="center" wrapText="1"/>
      <protection/>
    </xf>
    <xf numFmtId="180" fontId="4" fillId="34" borderId="30" xfId="79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9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9" applyNumberFormat="1" applyFont="1" applyFill="1" applyBorder="1" applyAlignment="1" applyProtection="1">
      <alignment horizontal="center" vertical="center" wrapText="1"/>
      <protection/>
    </xf>
    <xf numFmtId="180" fontId="2" fillId="2" borderId="32" xfId="79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80" fontId="2" fillId="0" borderId="18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180" fontId="2" fillId="6" borderId="23" xfId="79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94" fontId="2" fillId="0" borderId="10" xfId="0" applyNumberFormat="1" applyFont="1" applyBorder="1" applyAlignment="1" applyProtection="1">
      <alignment horizontal="left" wrapText="1"/>
      <protection/>
    </xf>
    <xf numFmtId="0" fontId="53" fillId="0" borderId="10" xfId="33" applyNumberFormat="1" applyFont="1" applyFill="1" applyBorder="1" applyAlignment="1">
      <alignment horizontal="left" wrapText="1" readingOrder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53" fillId="0" borderId="10" xfId="33" applyNumberFormat="1" applyFont="1" applyFill="1" applyBorder="1" applyAlignment="1">
      <alignment horizontal="center" vertical="center" wrapText="1"/>
      <protection/>
    </xf>
    <xf numFmtId="0" fontId="53" fillId="0" borderId="10" xfId="33" applyNumberFormat="1" applyFont="1" applyFill="1" applyBorder="1" applyAlignment="1">
      <alignment horizontal="left" vertical="center" wrapText="1" readingOrder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180" fontId="4" fillId="6" borderId="33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180" fontId="2" fillId="33" borderId="18" xfId="79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180" fontId="4" fillId="34" borderId="33" xfId="79" applyNumberFormat="1" applyFont="1" applyFill="1" applyBorder="1" applyAlignment="1" applyProtection="1">
      <alignment horizontal="center" vertical="center" wrapText="1"/>
      <protection locked="0"/>
    </xf>
    <xf numFmtId="180" fontId="2" fillId="0" borderId="0" xfId="0" applyNumberFormat="1" applyFont="1" applyAlignment="1" applyProtection="1">
      <alignment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6"/>
  <sheetViews>
    <sheetView showZeros="0" tabSelected="1" view="pageBreakPreview" zoomScale="80" zoomScaleSheetLayoutView="80" workbookViewId="0" topLeftCell="A112">
      <selection activeCell="H138" sqref="H138"/>
    </sheetView>
  </sheetViews>
  <sheetFormatPr defaultColWidth="9.00390625" defaultRowHeight="12.75"/>
  <cols>
    <col min="1" max="1" width="20.75390625" style="3" customWidth="1"/>
    <col min="2" max="2" width="55.375" style="3" customWidth="1"/>
    <col min="3" max="3" width="20.875" style="3" customWidth="1"/>
    <col min="4" max="4" width="21.125" style="3" customWidth="1"/>
    <col min="5" max="5" width="18.125" style="3" customWidth="1"/>
    <col min="6" max="16384" width="9.125" style="3" customWidth="1"/>
  </cols>
  <sheetData>
    <row r="1" spans="1:5" ht="20.25" customHeight="1">
      <c r="A1" s="125" t="s">
        <v>225</v>
      </c>
      <c r="B1" s="125"/>
      <c r="C1" s="125"/>
      <c r="D1" s="125"/>
      <c r="E1" s="125"/>
    </row>
    <row r="2" spans="1:5" ht="18.75">
      <c r="A2" s="124" t="s">
        <v>269</v>
      </c>
      <c r="B2" s="124"/>
      <c r="C2" s="124"/>
      <c r="D2" s="124"/>
      <c r="E2" s="124"/>
    </row>
    <row r="3" spans="1:5" ht="16.5" thickBot="1">
      <c r="A3" s="4"/>
      <c r="B3" s="5"/>
      <c r="C3" s="6"/>
      <c r="D3" s="7"/>
      <c r="E3" s="7"/>
    </row>
    <row r="4" spans="1:5" ht="69" customHeight="1" thickBot="1">
      <c r="A4" s="21" t="s">
        <v>166</v>
      </c>
      <c r="B4" s="44" t="s">
        <v>165</v>
      </c>
      <c r="C4" s="8" t="s">
        <v>170</v>
      </c>
      <c r="D4" s="9" t="s">
        <v>164</v>
      </c>
      <c r="E4" s="39" t="s">
        <v>163</v>
      </c>
    </row>
    <row r="5" spans="1:5" ht="16.5" thickBot="1">
      <c r="A5" s="45">
        <v>1</v>
      </c>
      <c r="B5" s="46">
        <v>2</v>
      </c>
      <c r="C5" s="47" t="s">
        <v>0</v>
      </c>
      <c r="D5" s="48">
        <v>5</v>
      </c>
      <c r="E5" s="49">
        <v>6</v>
      </c>
    </row>
    <row r="6" spans="1:5" ht="16.5" thickBot="1">
      <c r="A6" s="50"/>
      <c r="B6" s="51" t="s">
        <v>162</v>
      </c>
      <c r="C6" s="52"/>
      <c r="D6" s="53"/>
      <c r="E6" s="54"/>
    </row>
    <row r="7" spans="1:5" ht="32.25" thickBot="1">
      <c r="A7" s="68" t="s">
        <v>161</v>
      </c>
      <c r="B7" s="69" t="s">
        <v>160</v>
      </c>
      <c r="C7" s="70">
        <f>C8+C23</f>
        <v>628479.2</v>
      </c>
      <c r="D7" s="70">
        <f>D8+D23</f>
        <v>750419.6</v>
      </c>
      <c r="E7" s="71">
        <f aca="true" t="shared" si="0" ref="E7:E29">IF(C7&gt;0,D7/C7*100,0)</f>
        <v>119.4</v>
      </c>
    </row>
    <row r="8" spans="1:5" ht="16.5" thickBot="1">
      <c r="A8" s="63"/>
      <c r="B8" s="64" t="s">
        <v>159</v>
      </c>
      <c r="C8" s="65">
        <f>C9+C12+C17+C20+C11</f>
        <v>562683.6</v>
      </c>
      <c r="D8" s="65">
        <f>D9+D12+D17+D20+D11</f>
        <v>662774.4</v>
      </c>
      <c r="E8" s="114">
        <f t="shared" si="0"/>
        <v>117.8</v>
      </c>
    </row>
    <row r="9" spans="1:5" ht="31.5">
      <c r="A9" s="112" t="s">
        <v>158</v>
      </c>
      <c r="B9" s="113" t="s">
        <v>157</v>
      </c>
      <c r="C9" s="55">
        <f>C10</f>
        <v>316313.6</v>
      </c>
      <c r="D9" s="55">
        <f>D10</f>
        <v>365276.1</v>
      </c>
      <c r="E9" s="42">
        <f t="shared" si="0"/>
        <v>115.5</v>
      </c>
    </row>
    <row r="10" spans="1:5" s="12" customFormat="1" ht="31.5">
      <c r="A10" s="93" t="s">
        <v>156</v>
      </c>
      <c r="B10" s="94" t="s">
        <v>155</v>
      </c>
      <c r="C10" s="36">
        <v>316313.6</v>
      </c>
      <c r="D10" s="1">
        <v>365276.1</v>
      </c>
      <c r="E10" s="1">
        <f t="shared" si="0"/>
        <v>115.5</v>
      </c>
    </row>
    <row r="11" spans="1:5" s="12" customFormat="1" ht="31.5">
      <c r="A11" s="102" t="s">
        <v>182</v>
      </c>
      <c r="B11" s="103" t="s">
        <v>181</v>
      </c>
      <c r="C11" s="37">
        <v>28123.8</v>
      </c>
      <c r="D11" s="37">
        <v>36401.1</v>
      </c>
      <c r="E11" s="2">
        <f t="shared" si="0"/>
        <v>129.4</v>
      </c>
    </row>
    <row r="12" spans="1:5" s="12" customFormat="1" ht="31.5">
      <c r="A12" s="102" t="s">
        <v>154</v>
      </c>
      <c r="B12" s="103" t="s">
        <v>153</v>
      </c>
      <c r="C12" s="37">
        <f>SUM(C13:C16)</f>
        <v>59233.1</v>
      </c>
      <c r="D12" s="37">
        <f>SUM(D13:D16)</f>
        <v>79965.2</v>
      </c>
      <c r="E12" s="2">
        <f t="shared" si="0"/>
        <v>135</v>
      </c>
    </row>
    <row r="13" spans="1:5" s="12" customFormat="1" ht="31.5">
      <c r="A13" s="104" t="s">
        <v>204</v>
      </c>
      <c r="B13" s="24" t="s">
        <v>206</v>
      </c>
      <c r="C13" s="36">
        <v>46099.6</v>
      </c>
      <c r="D13" s="36">
        <v>66352.6</v>
      </c>
      <c r="E13" s="1">
        <f t="shared" si="0"/>
        <v>143.9</v>
      </c>
    </row>
    <row r="14" spans="1:5" s="12" customFormat="1" ht="31.5">
      <c r="A14" s="93" t="s">
        <v>174</v>
      </c>
      <c r="B14" s="94" t="s">
        <v>152</v>
      </c>
      <c r="C14" s="36">
        <v>253.8</v>
      </c>
      <c r="D14" s="36">
        <v>279.1</v>
      </c>
      <c r="E14" s="1">
        <f t="shared" si="0"/>
        <v>110</v>
      </c>
    </row>
    <row r="15" spans="1:5" s="12" customFormat="1" ht="31.5">
      <c r="A15" s="93" t="s">
        <v>175</v>
      </c>
      <c r="B15" s="94" t="s">
        <v>151</v>
      </c>
      <c r="C15" s="36">
        <v>3630.6</v>
      </c>
      <c r="D15" s="36">
        <v>3605.9</v>
      </c>
      <c r="E15" s="1">
        <f t="shared" si="0"/>
        <v>99.3</v>
      </c>
    </row>
    <row r="16" spans="1:5" s="12" customFormat="1" ht="31.5">
      <c r="A16" s="93" t="s">
        <v>176</v>
      </c>
      <c r="B16" s="94" t="s">
        <v>177</v>
      </c>
      <c r="C16" s="36">
        <v>9249.1</v>
      </c>
      <c r="D16" s="36">
        <v>9727.6</v>
      </c>
      <c r="E16" s="1">
        <f t="shared" si="0"/>
        <v>105.2</v>
      </c>
    </row>
    <row r="17" spans="1:5" s="12" customFormat="1" ht="31.5">
      <c r="A17" s="102" t="s">
        <v>150</v>
      </c>
      <c r="B17" s="103" t="s">
        <v>149</v>
      </c>
      <c r="C17" s="37">
        <f>SUM(C18:C19)</f>
        <v>150103.9</v>
      </c>
      <c r="D17" s="37">
        <f>SUM(D18:D19)</f>
        <v>171586.3</v>
      </c>
      <c r="E17" s="2">
        <f t="shared" si="0"/>
        <v>114.3</v>
      </c>
    </row>
    <row r="18" spans="1:5" s="12" customFormat="1" ht="31.5">
      <c r="A18" s="93" t="s">
        <v>148</v>
      </c>
      <c r="B18" s="94" t="s">
        <v>147</v>
      </c>
      <c r="C18" s="36">
        <v>49583.7</v>
      </c>
      <c r="D18" s="36">
        <v>55198.4</v>
      </c>
      <c r="E18" s="1">
        <f t="shared" si="0"/>
        <v>111.3</v>
      </c>
    </row>
    <row r="19" spans="1:5" s="12" customFormat="1" ht="31.5">
      <c r="A19" s="93" t="s">
        <v>146</v>
      </c>
      <c r="B19" s="94" t="s">
        <v>145</v>
      </c>
      <c r="C19" s="36">
        <v>100520.2</v>
      </c>
      <c r="D19" s="36">
        <v>116387.9</v>
      </c>
      <c r="E19" s="1">
        <f t="shared" si="0"/>
        <v>115.8</v>
      </c>
    </row>
    <row r="20" spans="1:5" s="12" customFormat="1" ht="31.5">
      <c r="A20" s="102" t="s">
        <v>144</v>
      </c>
      <c r="B20" s="103" t="s">
        <v>143</v>
      </c>
      <c r="C20" s="37">
        <f>SUM(C21:C22)</f>
        <v>8909.2</v>
      </c>
      <c r="D20" s="37">
        <f>SUM(D21:D22)</f>
        <v>9545.7</v>
      </c>
      <c r="E20" s="2">
        <f t="shared" si="0"/>
        <v>107.1</v>
      </c>
    </row>
    <row r="21" spans="1:5" s="12" customFormat="1" ht="47.25">
      <c r="A21" s="93" t="s">
        <v>142</v>
      </c>
      <c r="B21" s="94" t="s">
        <v>141</v>
      </c>
      <c r="C21" s="36">
        <v>8819.2</v>
      </c>
      <c r="D21" s="36">
        <v>9455.7</v>
      </c>
      <c r="E21" s="1">
        <f t="shared" si="0"/>
        <v>107.2</v>
      </c>
    </row>
    <row r="22" spans="1:5" s="12" customFormat="1" ht="48" thickBot="1">
      <c r="A22" s="115" t="s">
        <v>140</v>
      </c>
      <c r="B22" s="116" t="s">
        <v>139</v>
      </c>
      <c r="C22" s="95">
        <v>90</v>
      </c>
      <c r="D22" s="95">
        <v>90</v>
      </c>
      <c r="E22" s="117">
        <f t="shared" si="0"/>
        <v>100</v>
      </c>
    </row>
    <row r="23" spans="1:5" s="92" customFormat="1" ht="16.5" thickBot="1">
      <c r="A23" s="66"/>
      <c r="B23" s="64" t="s">
        <v>138</v>
      </c>
      <c r="C23" s="65">
        <f>C24+C35+C36+C37+C42+C65</f>
        <v>65795.6</v>
      </c>
      <c r="D23" s="65">
        <f>D24+D35+D36+D37+D42+D65</f>
        <v>87645.2</v>
      </c>
      <c r="E23" s="114">
        <f t="shared" si="0"/>
        <v>133.2</v>
      </c>
    </row>
    <row r="24" spans="1:5" ht="62.25" customHeight="1">
      <c r="A24" s="112" t="s">
        <v>137</v>
      </c>
      <c r="B24" s="113" t="s">
        <v>172</v>
      </c>
      <c r="C24" s="55">
        <f>SUM(C25:C32)</f>
        <v>24033.1</v>
      </c>
      <c r="D24" s="55">
        <f>SUM(D25:D32)</f>
        <v>30071.4</v>
      </c>
      <c r="E24" s="55">
        <f t="shared" si="0"/>
        <v>125.1</v>
      </c>
    </row>
    <row r="25" spans="1:5" ht="78" customHeight="1">
      <c r="A25" s="104" t="s">
        <v>136</v>
      </c>
      <c r="B25" s="24" t="s">
        <v>135</v>
      </c>
      <c r="C25" s="1">
        <v>100</v>
      </c>
      <c r="D25" s="1">
        <v>100</v>
      </c>
      <c r="E25" s="1">
        <f t="shared" si="0"/>
        <v>100</v>
      </c>
    </row>
    <row r="26" spans="1:5" s="12" customFormat="1" ht="78.75">
      <c r="A26" s="93" t="s">
        <v>173</v>
      </c>
      <c r="B26" s="94" t="s">
        <v>134</v>
      </c>
      <c r="C26" s="1">
        <v>8965.1</v>
      </c>
      <c r="D26" s="36">
        <v>10339.1</v>
      </c>
      <c r="E26" s="1">
        <f t="shared" si="0"/>
        <v>115.3</v>
      </c>
    </row>
    <row r="27" spans="1:5" s="12" customFormat="1" ht="94.5">
      <c r="A27" s="93" t="s">
        <v>133</v>
      </c>
      <c r="B27" s="94" t="s">
        <v>132</v>
      </c>
      <c r="C27" s="36">
        <v>1008</v>
      </c>
      <c r="D27" s="36">
        <v>1761.6</v>
      </c>
      <c r="E27" s="1">
        <f t="shared" si="0"/>
        <v>174.8</v>
      </c>
    </row>
    <row r="28" spans="1:5" s="12" customFormat="1" ht="94.5">
      <c r="A28" s="93" t="s">
        <v>231</v>
      </c>
      <c r="B28" s="94" t="s">
        <v>232</v>
      </c>
      <c r="C28" s="36">
        <v>713.2</v>
      </c>
      <c r="D28" s="36">
        <v>735.7</v>
      </c>
      <c r="E28" s="1">
        <f t="shared" si="0"/>
        <v>103.2</v>
      </c>
    </row>
    <row r="29" spans="1:5" s="12" customFormat="1" ht="50.25" customHeight="1">
      <c r="A29" s="93" t="s">
        <v>216</v>
      </c>
      <c r="B29" s="94" t="s">
        <v>224</v>
      </c>
      <c r="C29" s="36">
        <v>9540.9</v>
      </c>
      <c r="D29" s="36">
        <v>9899.9</v>
      </c>
      <c r="E29" s="1">
        <f t="shared" si="0"/>
        <v>103.8</v>
      </c>
    </row>
    <row r="30" spans="1:5" s="12" customFormat="1" ht="31.5">
      <c r="A30" s="104" t="s">
        <v>233</v>
      </c>
      <c r="B30" s="24" t="s">
        <v>207</v>
      </c>
      <c r="C30" s="36">
        <v>13.3</v>
      </c>
      <c r="D30" s="36">
        <v>39.1</v>
      </c>
      <c r="E30" s="1" t="s">
        <v>205</v>
      </c>
    </row>
    <row r="31" spans="1:5" s="12" customFormat="1" ht="31.5">
      <c r="A31" s="93" t="s">
        <v>234</v>
      </c>
      <c r="B31" s="94" t="s">
        <v>131</v>
      </c>
      <c r="C31" s="36">
        <v>25.5</v>
      </c>
      <c r="D31" s="36">
        <v>25.5</v>
      </c>
      <c r="E31" s="1">
        <f aca="true" t="shared" si="1" ref="E31:E40">IF(C31&gt;0,D31/C31*100,0)</f>
        <v>100</v>
      </c>
    </row>
    <row r="32" spans="1:5" s="12" customFormat="1" ht="94.5">
      <c r="A32" s="93" t="s">
        <v>235</v>
      </c>
      <c r="B32" s="94" t="s">
        <v>130</v>
      </c>
      <c r="C32" s="36">
        <f>SUM(C33:C34)</f>
        <v>3667.1</v>
      </c>
      <c r="D32" s="36">
        <f>SUM(D33:D34)</f>
        <v>7170.5</v>
      </c>
      <c r="E32" s="1">
        <f t="shared" si="1"/>
        <v>195.5</v>
      </c>
    </row>
    <row r="33" spans="1:5" s="12" customFormat="1" ht="94.5">
      <c r="A33" s="93" t="s">
        <v>236</v>
      </c>
      <c r="B33" s="94" t="s">
        <v>228</v>
      </c>
      <c r="C33" s="36">
        <v>2964.6</v>
      </c>
      <c r="D33" s="36">
        <v>5512.5</v>
      </c>
      <c r="E33" s="1">
        <f t="shared" si="1"/>
        <v>185.9</v>
      </c>
    </row>
    <row r="34" spans="1:5" s="12" customFormat="1" ht="126">
      <c r="A34" s="93" t="s">
        <v>229</v>
      </c>
      <c r="B34" s="105" t="s">
        <v>230</v>
      </c>
      <c r="C34" s="36">
        <v>702.5</v>
      </c>
      <c r="D34" s="36">
        <v>1658</v>
      </c>
      <c r="E34" s="1" t="s">
        <v>205</v>
      </c>
    </row>
    <row r="35" spans="1:5" s="12" customFormat="1" ht="31.5">
      <c r="A35" s="102" t="s">
        <v>129</v>
      </c>
      <c r="B35" s="103" t="s">
        <v>128</v>
      </c>
      <c r="C35" s="37">
        <v>6500</v>
      </c>
      <c r="D35" s="37">
        <v>7433.9</v>
      </c>
      <c r="E35" s="2">
        <f t="shared" si="1"/>
        <v>114.4</v>
      </c>
    </row>
    <row r="36" spans="1:5" s="12" customFormat="1" ht="31.5">
      <c r="A36" s="102" t="s">
        <v>127</v>
      </c>
      <c r="B36" s="103" t="s">
        <v>126</v>
      </c>
      <c r="C36" s="37">
        <v>15340.8</v>
      </c>
      <c r="D36" s="37">
        <v>16072.1</v>
      </c>
      <c r="E36" s="2">
        <f t="shared" si="1"/>
        <v>104.8</v>
      </c>
    </row>
    <row r="37" spans="1:5" s="12" customFormat="1" ht="36" customHeight="1">
      <c r="A37" s="102" t="s">
        <v>125</v>
      </c>
      <c r="B37" s="103" t="s">
        <v>124</v>
      </c>
      <c r="C37" s="37">
        <f>SUM(C38:C41)</f>
        <v>16706.3</v>
      </c>
      <c r="D37" s="37">
        <f>SUM(D38:D41)</f>
        <v>29748.7</v>
      </c>
      <c r="E37" s="2">
        <f t="shared" si="1"/>
        <v>178.1</v>
      </c>
    </row>
    <row r="38" spans="1:5" s="12" customFormat="1" ht="123" customHeight="1">
      <c r="A38" s="93" t="s">
        <v>265</v>
      </c>
      <c r="B38" s="105" t="s">
        <v>266</v>
      </c>
      <c r="C38" s="36">
        <v>106.4</v>
      </c>
      <c r="D38" s="36">
        <v>262.1</v>
      </c>
      <c r="E38" s="1" t="s">
        <v>205</v>
      </c>
    </row>
    <row r="39" spans="1:5" s="12" customFormat="1" ht="63">
      <c r="A39" s="93" t="s">
        <v>123</v>
      </c>
      <c r="B39" s="94" t="s">
        <v>122</v>
      </c>
      <c r="C39" s="36">
        <v>9000</v>
      </c>
      <c r="D39" s="36">
        <v>17528.3</v>
      </c>
      <c r="E39" s="1">
        <f t="shared" si="1"/>
        <v>194.8</v>
      </c>
    </row>
    <row r="40" spans="1:5" s="12" customFormat="1" ht="101.25" customHeight="1">
      <c r="A40" s="93" t="s">
        <v>202</v>
      </c>
      <c r="B40" s="94" t="s">
        <v>203</v>
      </c>
      <c r="C40" s="36">
        <v>6999.9</v>
      </c>
      <c r="D40" s="36">
        <v>9169.8</v>
      </c>
      <c r="E40" s="1">
        <f t="shared" si="1"/>
        <v>131</v>
      </c>
    </row>
    <row r="41" spans="1:5" s="12" customFormat="1" ht="31.5">
      <c r="A41" s="104" t="s">
        <v>263</v>
      </c>
      <c r="B41" s="24" t="s">
        <v>208</v>
      </c>
      <c r="C41" s="36">
        <v>600</v>
      </c>
      <c r="D41" s="36">
        <v>2788.5</v>
      </c>
      <c r="E41" s="1" t="s">
        <v>205</v>
      </c>
    </row>
    <row r="42" spans="1:5" s="12" customFormat="1" ht="31.5">
      <c r="A42" s="102" t="s">
        <v>121</v>
      </c>
      <c r="B42" s="103" t="s">
        <v>120</v>
      </c>
      <c r="C42" s="37">
        <f>SUM(C43:C64)</f>
        <v>1164.6</v>
      </c>
      <c r="D42" s="37">
        <f>SUM(D43:D64)</f>
        <v>1686.2</v>
      </c>
      <c r="E42" s="2">
        <f aca="true" t="shared" si="2" ref="E42:E47">IF(C42&gt;0,D42/C42*100,0)</f>
        <v>144.8</v>
      </c>
    </row>
    <row r="43" spans="1:5" s="12" customFormat="1" ht="110.25">
      <c r="A43" s="100" t="s">
        <v>223</v>
      </c>
      <c r="B43" s="106" t="s">
        <v>209</v>
      </c>
      <c r="C43" s="36">
        <v>33.9</v>
      </c>
      <c r="D43" s="36">
        <v>51.3</v>
      </c>
      <c r="E43" s="1">
        <f t="shared" si="2"/>
        <v>151.3</v>
      </c>
    </row>
    <row r="44" spans="1:5" s="12" customFormat="1" ht="141.75">
      <c r="A44" s="100" t="s">
        <v>213</v>
      </c>
      <c r="B44" s="106" t="s">
        <v>210</v>
      </c>
      <c r="C44" s="36">
        <v>76.7</v>
      </c>
      <c r="D44" s="36">
        <v>127.5</v>
      </c>
      <c r="E44" s="1">
        <f t="shared" si="2"/>
        <v>166.2</v>
      </c>
    </row>
    <row r="45" spans="1:5" s="12" customFormat="1" ht="110.25">
      <c r="A45" s="100" t="s">
        <v>258</v>
      </c>
      <c r="B45" s="106" t="s">
        <v>260</v>
      </c>
      <c r="C45" s="36">
        <v>17.3</v>
      </c>
      <c r="D45" s="36">
        <v>21</v>
      </c>
      <c r="E45" s="1">
        <f t="shared" si="2"/>
        <v>121.4</v>
      </c>
    </row>
    <row r="46" spans="1:5" s="12" customFormat="1" ht="110.25">
      <c r="A46" s="100" t="s">
        <v>244</v>
      </c>
      <c r="B46" s="106" t="s">
        <v>245</v>
      </c>
      <c r="C46" s="36">
        <v>33.8</v>
      </c>
      <c r="D46" s="36">
        <v>35.8</v>
      </c>
      <c r="E46" s="1">
        <f t="shared" si="2"/>
        <v>105.9</v>
      </c>
    </row>
    <row r="47" spans="1:5" s="12" customFormat="1" ht="112.5" customHeight="1">
      <c r="A47" s="100" t="s">
        <v>222</v>
      </c>
      <c r="B47" s="106" t="s">
        <v>217</v>
      </c>
      <c r="C47" s="36">
        <v>53.5</v>
      </c>
      <c r="D47" s="36">
        <v>70.4</v>
      </c>
      <c r="E47" s="1">
        <f t="shared" si="2"/>
        <v>131.6</v>
      </c>
    </row>
    <row r="48" spans="1:5" s="12" customFormat="1" ht="112.5" customHeight="1">
      <c r="A48" s="100" t="s">
        <v>270</v>
      </c>
      <c r="B48" s="106" t="s">
        <v>272</v>
      </c>
      <c r="C48" s="36">
        <v>1</v>
      </c>
      <c r="D48" s="36">
        <v>1</v>
      </c>
      <c r="E48" s="1">
        <f>IF(C48&gt;0,D48/C48*100,0)</f>
        <v>100</v>
      </c>
    </row>
    <row r="49" spans="1:5" s="12" customFormat="1" ht="126">
      <c r="A49" s="100" t="s">
        <v>271</v>
      </c>
      <c r="B49" s="106" t="s">
        <v>241</v>
      </c>
      <c r="C49" s="36">
        <v>9.5</v>
      </c>
      <c r="D49" s="36">
        <v>176.8</v>
      </c>
      <c r="E49" s="1" t="s">
        <v>205</v>
      </c>
    </row>
    <row r="50" spans="1:5" s="12" customFormat="1" ht="148.5" customHeight="1">
      <c r="A50" s="100" t="s">
        <v>221</v>
      </c>
      <c r="B50" s="106" t="s">
        <v>218</v>
      </c>
      <c r="C50" s="36">
        <v>0.4</v>
      </c>
      <c r="D50" s="36">
        <v>15.5</v>
      </c>
      <c r="E50" s="1" t="s">
        <v>205</v>
      </c>
    </row>
    <row r="51" spans="1:5" s="12" customFormat="1" ht="109.5" customHeight="1">
      <c r="A51" s="100" t="s">
        <v>246</v>
      </c>
      <c r="B51" s="107" t="s">
        <v>247</v>
      </c>
      <c r="C51" s="36">
        <v>6</v>
      </c>
      <c r="D51" s="36">
        <v>6</v>
      </c>
      <c r="E51" s="1">
        <f>IF(C51&gt;0,D51/C51*100,0)</f>
        <v>100</v>
      </c>
    </row>
    <row r="52" spans="1:5" s="12" customFormat="1" ht="117" customHeight="1">
      <c r="A52" s="100" t="s">
        <v>237</v>
      </c>
      <c r="B52" s="106" t="s">
        <v>238</v>
      </c>
      <c r="C52" s="36">
        <v>3.2</v>
      </c>
      <c r="D52" s="36">
        <v>6</v>
      </c>
      <c r="E52" s="1">
        <f>IF(C52&gt;0,D52/C52*100,0)</f>
        <v>187.5</v>
      </c>
    </row>
    <row r="53" spans="1:5" s="12" customFormat="1" ht="110.25">
      <c r="A53" s="100" t="s">
        <v>214</v>
      </c>
      <c r="B53" s="106" t="s">
        <v>211</v>
      </c>
      <c r="C53" s="36">
        <v>0.9</v>
      </c>
      <c r="D53" s="36">
        <v>111.2</v>
      </c>
      <c r="E53" s="1" t="s">
        <v>205</v>
      </c>
    </row>
    <row r="54" spans="1:5" s="12" customFormat="1" ht="114" customHeight="1">
      <c r="A54" s="100" t="s">
        <v>259</v>
      </c>
      <c r="B54" s="106" t="s">
        <v>261</v>
      </c>
      <c r="C54" s="36">
        <v>10.6</v>
      </c>
      <c r="D54" s="36">
        <v>110.6</v>
      </c>
      <c r="E54" s="1" t="s">
        <v>205</v>
      </c>
    </row>
    <row r="55" spans="1:5" s="12" customFormat="1" ht="126">
      <c r="A55" s="100" t="s">
        <v>215</v>
      </c>
      <c r="B55" s="106" t="s">
        <v>212</v>
      </c>
      <c r="C55" s="36">
        <v>244.5</v>
      </c>
      <c r="D55" s="36">
        <v>328.5</v>
      </c>
      <c r="E55" s="1">
        <f>IF(C55&gt;0,D55/C55*100,0)</f>
        <v>134.4</v>
      </c>
    </row>
    <row r="56" spans="1:5" s="12" customFormat="1" ht="74.25" customHeight="1">
      <c r="A56" s="100" t="s">
        <v>220</v>
      </c>
      <c r="B56" s="108" t="s">
        <v>219</v>
      </c>
      <c r="C56" s="36">
        <v>294</v>
      </c>
      <c r="D56" s="36">
        <v>215.2</v>
      </c>
      <c r="E56" s="1">
        <f>IF(C56&gt;0,D56/C56*100,0)</f>
        <v>73.2</v>
      </c>
    </row>
    <row r="57" spans="1:5" s="12" customFormat="1" ht="108" customHeight="1">
      <c r="A57" s="100" t="s">
        <v>239</v>
      </c>
      <c r="B57" s="99" t="s">
        <v>240</v>
      </c>
      <c r="C57" s="36">
        <v>15.3</v>
      </c>
      <c r="D57" s="36">
        <v>50</v>
      </c>
      <c r="E57" s="1" t="s">
        <v>205</v>
      </c>
    </row>
    <row r="58" spans="1:5" s="12" customFormat="1" ht="108" customHeight="1">
      <c r="A58" s="100" t="s">
        <v>267</v>
      </c>
      <c r="B58" s="99" t="s">
        <v>268</v>
      </c>
      <c r="C58" s="36">
        <v>38</v>
      </c>
      <c r="D58" s="36">
        <v>38.1</v>
      </c>
      <c r="E58" s="1">
        <f>IF(C58&gt;0,D58/C58*100,0)</f>
        <v>100.3</v>
      </c>
    </row>
    <row r="59" spans="1:5" s="12" customFormat="1" ht="107.25" customHeight="1">
      <c r="A59" s="100" t="s">
        <v>264</v>
      </c>
      <c r="B59" s="99" t="s">
        <v>261</v>
      </c>
      <c r="C59" s="36">
        <v>255</v>
      </c>
      <c r="D59" s="36">
        <v>255.1</v>
      </c>
      <c r="E59" s="1">
        <f>IF(C59&gt;0,D59/C59*100,0)</f>
        <v>100</v>
      </c>
    </row>
    <row r="60" spans="1:5" s="12" customFormat="1" ht="98.25" customHeight="1">
      <c r="A60" s="109" t="s">
        <v>248</v>
      </c>
      <c r="B60" s="107" t="s">
        <v>249</v>
      </c>
      <c r="C60" s="36">
        <v>6</v>
      </c>
      <c r="D60" s="36">
        <v>6.1</v>
      </c>
      <c r="E60" s="1">
        <f aca="true" t="shared" si="3" ref="E60:E68">IF(C60&gt;0,D60/C60*100,0)</f>
        <v>101.7</v>
      </c>
    </row>
    <row r="61" spans="1:5" s="12" customFormat="1" ht="204" customHeight="1">
      <c r="A61" s="109" t="s">
        <v>250</v>
      </c>
      <c r="B61" s="110" t="s">
        <v>251</v>
      </c>
      <c r="C61" s="36"/>
      <c r="D61" s="36">
        <v>-0.4</v>
      </c>
      <c r="E61" s="1">
        <f t="shared" si="3"/>
        <v>0</v>
      </c>
    </row>
    <row r="62" spans="1:5" s="12" customFormat="1" ht="92.25" customHeight="1">
      <c r="A62" s="109" t="s">
        <v>252</v>
      </c>
      <c r="B62" s="110" t="s">
        <v>253</v>
      </c>
      <c r="C62" s="36">
        <v>8.1</v>
      </c>
      <c r="D62" s="36">
        <v>8.1</v>
      </c>
      <c r="E62" s="1">
        <f t="shared" si="3"/>
        <v>100</v>
      </c>
    </row>
    <row r="63" spans="1:5" s="12" customFormat="1" ht="105" customHeight="1">
      <c r="A63" s="109" t="s">
        <v>254</v>
      </c>
      <c r="B63" s="110" t="s">
        <v>255</v>
      </c>
      <c r="C63" s="36"/>
      <c r="D63" s="36">
        <v>-4.5</v>
      </c>
      <c r="E63" s="1">
        <f t="shared" si="3"/>
        <v>0</v>
      </c>
    </row>
    <row r="64" spans="1:5" s="12" customFormat="1" ht="133.5" customHeight="1">
      <c r="A64" s="109" t="s">
        <v>256</v>
      </c>
      <c r="B64" s="110" t="s">
        <v>257</v>
      </c>
      <c r="C64" s="36">
        <v>56.9</v>
      </c>
      <c r="D64" s="36">
        <v>56.9</v>
      </c>
      <c r="E64" s="1">
        <f t="shared" si="3"/>
        <v>100</v>
      </c>
    </row>
    <row r="65" spans="1:5" ht="30.75" customHeight="1">
      <c r="A65" s="96" t="s">
        <v>119</v>
      </c>
      <c r="B65" s="97" t="s">
        <v>118</v>
      </c>
      <c r="C65" s="56">
        <f>SUM(C66:C68)</f>
        <v>2050.8</v>
      </c>
      <c r="D65" s="56">
        <f>SUM(D66:D68)</f>
        <v>2632.9</v>
      </c>
      <c r="E65" s="56">
        <f t="shared" si="3"/>
        <v>128.4</v>
      </c>
    </row>
    <row r="66" spans="1:5" ht="34.5" customHeight="1">
      <c r="A66" s="93" t="s">
        <v>117</v>
      </c>
      <c r="B66" s="94" t="s">
        <v>116</v>
      </c>
      <c r="C66" s="37"/>
      <c r="D66" s="36">
        <v>186.1</v>
      </c>
      <c r="E66" s="1">
        <f t="shared" si="3"/>
        <v>0</v>
      </c>
    </row>
    <row r="67" spans="1:5" ht="31.5">
      <c r="A67" s="93" t="s">
        <v>115</v>
      </c>
      <c r="B67" s="94" t="s">
        <v>114</v>
      </c>
      <c r="C67" s="36">
        <v>1238.7</v>
      </c>
      <c r="D67" s="36">
        <v>1636.3</v>
      </c>
      <c r="E67" s="1">
        <f t="shared" si="3"/>
        <v>132.1</v>
      </c>
    </row>
    <row r="68" spans="1:5" ht="32.25" thickBot="1">
      <c r="A68" s="115" t="s">
        <v>242</v>
      </c>
      <c r="B68" s="116" t="s">
        <v>243</v>
      </c>
      <c r="C68" s="95">
        <v>812.1</v>
      </c>
      <c r="D68" s="95">
        <v>810.5</v>
      </c>
      <c r="E68" s="117">
        <f t="shared" si="3"/>
        <v>99.8</v>
      </c>
    </row>
    <row r="69" spans="1:5" ht="32.25" thickBot="1">
      <c r="A69" s="120" t="s">
        <v>113</v>
      </c>
      <c r="B69" s="64" t="s">
        <v>112</v>
      </c>
      <c r="C69" s="65">
        <f>C70+C75+C77+C76</f>
        <v>2780674.2</v>
      </c>
      <c r="D69" s="65">
        <f>D70+D75+D77+D76</f>
        <v>2771859.7</v>
      </c>
      <c r="E69" s="114">
        <f aca="true" t="shared" si="4" ref="E69:E76">IF(C69&gt;0,D69/C69*100,0)</f>
        <v>99.7</v>
      </c>
    </row>
    <row r="70" spans="1:5" ht="31.5">
      <c r="A70" s="118" t="s">
        <v>111</v>
      </c>
      <c r="B70" s="119" t="s">
        <v>110</v>
      </c>
      <c r="C70" s="55">
        <f>SUM(C71:C74)</f>
        <v>2777480.8</v>
      </c>
      <c r="D70" s="55">
        <f>SUM(D71:D74)</f>
        <v>2767014.5</v>
      </c>
      <c r="E70" s="55">
        <f t="shared" si="4"/>
        <v>99.6</v>
      </c>
    </row>
    <row r="71" spans="1:5" ht="31.5">
      <c r="A71" s="104" t="s">
        <v>193</v>
      </c>
      <c r="B71" s="24" t="s">
        <v>109</v>
      </c>
      <c r="C71" s="1">
        <v>386447.5</v>
      </c>
      <c r="D71" s="1">
        <v>386447.5</v>
      </c>
      <c r="E71" s="1">
        <f t="shared" si="4"/>
        <v>100</v>
      </c>
    </row>
    <row r="72" spans="1:5" ht="31.5">
      <c r="A72" s="104" t="s">
        <v>194</v>
      </c>
      <c r="B72" s="24" t="s">
        <v>108</v>
      </c>
      <c r="C72" s="1">
        <v>1197893.1</v>
      </c>
      <c r="D72" s="1">
        <v>1190150.1</v>
      </c>
      <c r="E72" s="1">
        <f t="shared" si="4"/>
        <v>99.4</v>
      </c>
    </row>
    <row r="73" spans="1:5" ht="31.5">
      <c r="A73" s="104" t="s">
        <v>195</v>
      </c>
      <c r="B73" s="24" t="s">
        <v>107</v>
      </c>
      <c r="C73" s="1">
        <v>925686.4</v>
      </c>
      <c r="D73" s="1">
        <v>922963.1</v>
      </c>
      <c r="E73" s="1">
        <f t="shared" si="4"/>
        <v>99.7</v>
      </c>
    </row>
    <row r="74" spans="1:5" ht="30" customHeight="1">
      <c r="A74" s="104" t="s">
        <v>196</v>
      </c>
      <c r="B74" s="24" t="s">
        <v>106</v>
      </c>
      <c r="C74" s="1">
        <v>267453.8</v>
      </c>
      <c r="D74" s="1">
        <v>267453.8</v>
      </c>
      <c r="E74" s="1">
        <f t="shared" si="4"/>
        <v>100</v>
      </c>
    </row>
    <row r="75" spans="1:5" ht="45.75" customHeight="1">
      <c r="A75" s="101" t="s">
        <v>105</v>
      </c>
      <c r="B75" s="25" t="s">
        <v>104</v>
      </c>
      <c r="C75" s="2">
        <v>17387.1</v>
      </c>
      <c r="D75" s="2">
        <v>17387.1</v>
      </c>
      <c r="E75" s="2">
        <f t="shared" si="4"/>
        <v>100</v>
      </c>
    </row>
    <row r="76" spans="1:5" ht="47.25" customHeight="1">
      <c r="A76" s="111" t="s">
        <v>171</v>
      </c>
      <c r="B76" s="72" t="s">
        <v>178</v>
      </c>
      <c r="C76" s="73">
        <v>11714.7</v>
      </c>
      <c r="D76" s="73">
        <v>13366.5</v>
      </c>
      <c r="E76" s="73">
        <f t="shared" si="4"/>
        <v>114.1</v>
      </c>
    </row>
    <row r="77" spans="1:5" ht="57" customHeight="1" thickBot="1">
      <c r="A77" s="121" t="s">
        <v>103</v>
      </c>
      <c r="B77" s="74" t="s">
        <v>102</v>
      </c>
      <c r="C77" s="75">
        <v>-25908.4</v>
      </c>
      <c r="D77" s="75">
        <v>-25908.4</v>
      </c>
      <c r="E77" s="75">
        <v>100</v>
      </c>
    </row>
    <row r="78" spans="1:5" ht="36" customHeight="1" thickBot="1">
      <c r="A78" s="76" t="s">
        <v>101</v>
      </c>
      <c r="B78" s="77" t="s">
        <v>262</v>
      </c>
      <c r="C78" s="78">
        <f>C7+C69</f>
        <v>3409153.4</v>
      </c>
      <c r="D78" s="78">
        <f>D7+D69</f>
        <v>3522279.3</v>
      </c>
      <c r="E78" s="122">
        <f>IF(C78&gt;0,D78/C78*100,0)</f>
        <v>103.3</v>
      </c>
    </row>
    <row r="79" spans="1:5" ht="15.75">
      <c r="A79" s="15"/>
      <c r="B79" s="16"/>
      <c r="C79" s="42"/>
      <c r="D79" s="42"/>
      <c r="E79" s="43"/>
    </row>
    <row r="80" spans="1:8" ht="15.75">
      <c r="A80" s="17"/>
      <c r="B80" s="18" t="s">
        <v>100</v>
      </c>
      <c r="C80" s="26"/>
      <c r="D80" s="26"/>
      <c r="E80" s="40"/>
      <c r="H80" s="91"/>
    </row>
    <row r="81" spans="1:10" ht="15.75">
      <c r="A81" s="57" t="s">
        <v>99</v>
      </c>
      <c r="B81" s="58" t="s">
        <v>98</v>
      </c>
      <c r="C81" s="59">
        <f>SUM(C82,C83,C84,C85,C86,C87,C88,C89)</f>
        <v>177014.6</v>
      </c>
      <c r="D81" s="59">
        <f>SUM(D82:D89)</f>
        <v>172525.6</v>
      </c>
      <c r="E81" s="60">
        <f aca="true" t="shared" si="5" ref="E81:E112">IF(C81&gt;0,D81/C81*100,0)</f>
        <v>97.5</v>
      </c>
      <c r="J81" s="92"/>
    </row>
    <row r="82" spans="1:5" ht="31.5">
      <c r="A82" s="13" t="s">
        <v>97</v>
      </c>
      <c r="B82" s="14" t="s">
        <v>96</v>
      </c>
      <c r="C82" s="27">
        <v>3576.6</v>
      </c>
      <c r="D82" s="26">
        <v>3576.6</v>
      </c>
      <c r="E82" s="40">
        <f t="shared" si="5"/>
        <v>100</v>
      </c>
    </row>
    <row r="83" spans="1:8" ht="63">
      <c r="A83" s="13" t="s">
        <v>95</v>
      </c>
      <c r="B83" s="14" t="s">
        <v>94</v>
      </c>
      <c r="C83" s="27">
        <v>4061.2</v>
      </c>
      <c r="D83" s="26">
        <v>4061.1</v>
      </c>
      <c r="E83" s="40">
        <f t="shared" si="5"/>
        <v>100</v>
      </c>
      <c r="H83" s="90"/>
    </row>
    <row r="84" spans="1:5" ht="47.25">
      <c r="A84" s="13" t="s">
        <v>93</v>
      </c>
      <c r="B84" s="14" t="s">
        <v>92</v>
      </c>
      <c r="C84" s="27">
        <v>92492.2</v>
      </c>
      <c r="D84" s="29">
        <v>89098.2</v>
      </c>
      <c r="E84" s="40">
        <f t="shared" si="5"/>
        <v>96.3</v>
      </c>
    </row>
    <row r="85" spans="1:5" ht="15.75">
      <c r="A85" s="13" t="s">
        <v>91</v>
      </c>
      <c r="B85" s="14" t="s">
        <v>90</v>
      </c>
      <c r="C85" s="27">
        <v>220.3</v>
      </c>
      <c r="D85" s="26">
        <v>220.3</v>
      </c>
      <c r="E85" s="40">
        <f t="shared" si="5"/>
        <v>100</v>
      </c>
    </row>
    <row r="86" spans="1:5" ht="47.25">
      <c r="A86" s="13" t="s">
        <v>89</v>
      </c>
      <c r="B86" s="14" t="s">
        <v>88</v>
      </c>
      <c r="C86" s="27">
        <v>20267.4</v>
      </c>
      <c r="D86" s="26">
        <v>20252.8</v>
      </c>
      <c r="E86" s="40">
        <f t="shared" si="5"/>
        <v>99.9</v>
      </c>
    </row>
    <row r="87" spans="1:5" ht="15.75">
      <c r="A87" s="13" t="s">
        <v>87</v>
      </c>
      <c r="B87" s="14" t="s">
        <v>86</v>
      </c>
      <c r="C87" s="27"/>
      <c r="D87" s="26"/>
      <c r="E87" s="40">
        <f t="shared" si="5"/>
        <v>0</v>
      </c>
    </row>
    <row r="88" spans="1:5" ht="15.75">
      <c r="A88" s="13" t="s">
        <v>85</v>
      </c>
      <c r="B88" s="14" t="s">
        <v>84</v>
      </c>
      <c r="C88" s="27">
        <v>694.7</v>
      </c>
      <c r="D88" s="26"/>
      <c r="E88" s="40">
        <f t="shared" si="5"/>
        <v>0</v>
      </c>
    </row>
    <row r="89" spans="1:5" ht="15.75">
      <c r="A89" s="13" t="s">
        <v>83</v>
      </c>
      <c r="B89" s="14" t="s">
        <v>82</v>
      </c>
      <c r="C89" s="27">
        <v>55702.2</v>
      </c>
      <c r="D89" s="26">
        <v>55316.6</v>
      </c>
      <c r="E89" s="40">
        <f t="shared" si="5"/>
        <v>99.3</v>
      </c>
    </row>
    <row r="90" spans="1:5" ht="15.75">
      <c r="A90" s="57" t="s">
        <v>81</v>
      </c>
      <c r="B90" s="58" t="s">
        <v>80</v>
      </c>
      <c r="C90" s="59">
        <f>SUM(C91)</f>
        <v>1271.5</v>
      </c>
      <c r="D90" s="59">
        <f>SUM(D91)</f>
        <v>1271.5</v>
      </c>
      <c r="E90" s="60">
        <f t="shared" si="5"/>
        <v>100</v>
      </c>
    </row>
    <row r="91" spans="1:5" ht="15.75">
      <c r="A91" s="10" t="s">
        <v>79</v>
      </c>
      <c r="B91" s="11" t="s">
        <v>78</v>
      </c>
      <c r="C91" s="27">
        <v>1271.5</v>
      </c>
      <c r="D91" s="26">
        <v>1271.5</v>
      </c>
      <c r="E91" s="40">
        <f t="shared" si="5"/>
        <v>100</v>
      </c>
    </row>
    <row r="92" spans="1:5" ht="31.5">
      <c r="A92" s="57" t="s">
        <v>77</v>
      </c>
      <c r="B92" s="58" t="s">
        <v>76</v>
      </c>
      <c r="C92" s="59">
        <f>SUM(C93:C95)</f>
        <v>53137.5</v>
      </c>
      <c r="D92" s="59">
        <f>SUM(D93:D95)</f>
        <v>52352.5</v>
      </c>
      <c r="E92" s="60">
        <f t="shared" si="5"/>
        <v>98.5</v>
      </c>
    </row>
    <row r="93" spans="1:5" ht="15.75">
      <c r="A93" s="13" t="s">
        <v>75</v>
      </c>
      <c r="B93" s="14" t="s">
        <v>74</v>
      </c>
      <c r="C93" s="27"/>
      <c r="D93" s="26"/>
      <c r="E93" s="40">
        <f t="shared" si="5"/>
        <v>0</v>
      </c>
    </row>
    <row r="94" spans="1:5" ht="47.25">
      <c r="A94" s="13" t="s">
        <v>73</v>
      </c>
      <c r="B94" s="14" t="s">
        <v>72</v>
      </c>
      <c r="C94" s="27"/>
      <c r="D94" s="26"/>
      <c r="E94" s="40">
        <f t="shared" si="5"/>
        <v>0</v>
      </c>
    </row>
    <row r="95" spans="1:5" ht="15.75">
      <c r="A95" s="13" t="s">
        <v>71</v>
      </c>
      <c r="B95" s="14" t="s">
        <v>70</v>
      </c>
      <c r="C95" s="27">
        <v>53137.5</v>
      </c>
      <c r="D95" s="26">
        <v>52352.5</v>
      </c>
      <c r="E95" s="40">
        <f t="shared" si="5"/>
        <v>98.5</v>
      </c>
    </row>
    <row r="96" spans="1:5" ht="15.75">
      <c r="A96" s="57" t="s">
        <v>69</v>
      </c>
      <c r="B96" s="58" t="s">
        <v>68</v>
      </c>
      <c r="C96" s="59">
        <f>SUM(C97,C98,C99,C100,C101,C102,C103)</f>
        <v>379210.6</v>
      </c>
      <c r="D96" s="59">
        <f>SUM(D97:D103)</f>
        <v>376636.9</v>
      </c>
      <c r="E96" s="60">
        <f t="shared" si="5"/>
        <v>99.3</v>
      </c>
    </row>
    <row r="97" spans="1:5" ht="15.75">
      <c r="A97" s="13" t="s">
        <v>67</v>
      </c>
      <c r="B97" s="14" t="s">
        <v>66</v>
      </c>
      <c r="C97" s="27">
        <v>2079</v>
      </c>
      <c r="D97" s="26">
        <v>2079</v>
      </c>
      <c r="E97" s="40">
        <f t="shared" si="5"/>
        <v>100</v>
      </c>
    </row>
    <row r="98" spans="1:5" ht="15.75">
      <c r="A98" s="13" t="s">
        <v>65</v>
      </c>
      <c r="B98" s="14" t="s">
        <v>64</v>
      </c>
      <c r="C98" s="27"/>
      <c r="D98" s="26"/>
      <c r="E98" s="40">
        <f t="shared" si="5"/>
        <v>0</v>
      </c>
    </row>
    <row r="99" spans="1:5" ht="15.75">
      <c r="A99" s="13" t="s">
        <v>63</v>
      </c>
      <c r="B99" s="14" t="s">
        <v>62</v>
      </c>
      <c r="C99" s="27">
        <v>140956</v>
      </c>
      <c r="D99" s="26">
        <v>140651.3</v>
      </c>
      <c r="E99" s="40">
        <f t="shared" si="5"/>
        <v>99.8</v>
      </c>
    </row>
    <row r="100" spans="1:5" ht="15.75">
      <c r="A100" s="13" t="s">
        <v>189</v>
      </c>
      <c r="B100" s="14" t="s">
        <v>190</v>
      </c>
      <c r="C100" s="27"/>
      <c r="D100" s="26"/>
      <c r="E100" s="40">
        <f t="shared" si="5"/>
        <v>0</v>
      </c>
    </row>
    <row r="101" spans="1:5" ht="15.75">
      <c r="A101" s="13" t="s">
        <v>61</v>
      </c>
      <c r="B101" s="14" t="s">
        <v>60</v>
      </c>
      <c r="C101" s="27">
        <v>214674.4</v>
      </c>
      <c r="D101" s="26">
        <v>213256.5</v>
      </c>
      <c r="E101" s="40">
        <f t="shared" si="5"/>
        <v>99.3</v>
      </c>
    </row>
    <row r="102" spans="1:5" ht="15.75">
      <c r="A102" s="13" t="s">
        <v>183</v>
      </c>
      <c r="B102" s="14" t="s">
        <v>186</v>
      </c>
      <c r="C102" s="27">
        <v>4734.3</v>
      </c>
      <c r="D102" s="26">
        <v>4207.7</v>
      </c>
      <c r="E102" s="40">
        <f t="shared" si="5"/>
        <v>88.9</v>
      </c>
    </row>
    <row r="103" spans="1:5" ht="15.75">
      <c r="A103" s="13" t="s">
        <v>59</v>
      </c>
      <c r="B103" s="14" t="s">
        <v>49</v>
      </c>
      <c r="C103" s="27">
        <v>16766.9</v>
      </c>
      <c r="D103" s="26">
        <v>16442.4</v>
      </c>
      <c r="E103" s="40">
        <f t="shared" si="5"/>
        <v>98.1</v>
      </c>
    </row>
    <row r="104" spans="1:5" ht="15.75">
      <c r="A104" s="57" t="s">
        <v>58</v>
      </c>
      <c r="B104" s="58" t="s">
        <v>57</v>
      </c>
      <c r="C104" s="59">
        <f>SUM(C105:C108)</f>
        <v>597370.9</v>
      </c>
      <c r="D104" s="59">
        <f>SUM(D105:D108)</f>
        <v>589842.1</v>
      </c>
      <c r="E104" s="60">
        <f t="shared" si="5"/>
        <v>98.7</v>
      </c>
    </row>
    <row r="105" spans="1:5" ht="15.75">
      <c r="A105" s="13" t="s">
        <v>56</v>
      </c>
      <c r="B105" s="14" t="s">
        <v>55</v>
      </c>
      <c r="C105" s="27">
        <v>127043.1</v>
      </c>
      <c r="D105" s="26">
        <v>125206.8</v>
      </c>
      <c r="E105" s="40">
        <f t="shared" si="5"/>
        <v>98.6</v>
      </c>
    </row>
    <row r="106" spans="1:5" ht="15.75">
      <c r="A106" s="13" t="s">
        <v>54</v>
      </c>
      <c r="B106" s="14" t="s">
        <v>53</v>
      </c>
      <c r="C106" s="26">
        <v>327356.3</v>
      </c>
      <c r="D106" s="26">
        <v>325959.4</v>
      </c>
      <c r="E106" s="40">
        <f t="shared" si="5"/>
        <v>99.6</v>
      </c>
    </row>
    <row r="107" spans="1:5" ht="15.75">
      <c r="A107" s="13" t="s">
        <v>52</v>
      </c>
      <c r="B107" s="14" t="s">
        <v>51</v>
      </c>
      <c r="C107" s="29">
        <v>108676.8</v>
      </c>
      <c r="D107" s="26">
        <v>105043.5</v>
      </c>
      <c r="E107" s="40">
        <f t="shared" si="5"/>
        <v>96.7</v>
      </c>
    </row>
    <row r="108" spans="1:5" ht="15.75">
      <c r="A108" s="13" t="s">
        <v>50</v>
      </c>
      <c r="B108" s="14" t="s">
        <v>49</v>
      </c>
      <c r="C108" s="28">
        <v>34294.7</v>
      </c>
      <c r="D108" s="26">
        <v>33632.4</v>
      </c>
      <c r="E108" s="40">
        <f t="shared" si="5"/>
        <v>98.1</v>
      </c>
    </row>
    <row r="109" spans="1:5" ht="15.75">
      <c r="A109" s="57" t="s">
        <v>48</v>
      </c>
      <c r="B109" s="58" t="s">
        <v>47</v>
      </c>
      <c r="C109" s="61">
        <f>SUM(C110:C111)</f>
        <v>579471.6</v>
      </c>
      <c r="D109" s="61">
        <f>SUM(D110:D111)</f>
        <v>575588</v>
      </c>
      <c r="E109" s="62">
        <f t="shared" si="5"/>
        <v>99.3</v>
      </c>
    </row>
    <row r="110" spans="1:5" ht="15.75">
      <c r="A110" s="10" t="s">
        <v>187</v>
      </c>
      <c r="B110" s="11" t="s">
        <v>188</v>
      </c>
      <c r="C110" s="28">
        <v>579471.6</v>
      </c>
      <c r="D110" s="29">
        <v>575588</v>
      </c>
      <c r="E110" s="41">
        <f t="shared" si="5"/>
        <v>99.3</v>
      </c>
    </row>
    <row r="111" spans="1:5" ht="31.5">
      <c r="A111" s="10" t="s">
        <v>46</v>
      </c>
      <c r="B111" s="11" t="s">
        <v>45</v>
      </c>
      <c r="C111" s="28"/>
      <c r="D111" s="29"/>
      <c r="E111" s="41">
        <f t="shared" si="5"/>
        <v>0</v>
      </c>
    </row>
    <row r="112" spans="1:5" ht="15.75">
      <c r="A112" s="57" t="s">
        <v>44</v>
      </c>
      <c r="B112" s="58" t="s">
        <v>43</v>
      </c>
      <c r="C112" s="59">
        <f>SUM(C113:C118)</f>
        <v>1481979.8</v>
      </c>
      <c r="D112" s="59">
        <f>SUM(D113:D118)</f>
        <v>1477401.6</v>
      </c>
      <c r="E112" s="60">
        <f t="shared" si="5"/>
        <v>99.7</v>
      </c>
    </row>
    <row r="113" spans="1:5" ht="15.75">
      <c r="A113" s="13" t="s">
        <v>42</v>
      </c>
      <c r="B113" s="14" t="s">
        <v>41</v>
      </c>
      <c r="C113" s="27">
        <v>703002.3</v>
      </c>
      <c r="D113" s="26">
        <v>699047.7</v>
      </c>
      <c r="E113" s="40">
        <f aca="true" t="shared" si="6" ref="E113:E139">IF(C113&gt;0,D113/C113*100,0)</f>
        <v>99.4</v>
      </c>
    </row>
    <row r="114" spans="1:5" ht="15.75">
      <c r="A114" s="13" t="s">
        <v>40</v>
      </c>
      <c r="B114" s="14" t="s">
        <v>39</v>
      </c>
      <c r="C114" s="27">
        <v>606096.9</v>
      </c>
      <c r="D114" s="26">
        <v>605950.9</v>
      </c>
      <c r="E114" s="40">
        <f t="shared" si="6"/>
        <v>100</v>
      </c>
    </row>
    <row r="115" spans="1:5" ht="21.75" customHeight="1">
      <c r="A115" s="13" t="s">
        <v>197</v>
      </c>
      <c r="B115" s="14" t="s">
        <v>199</v>
      </c>
      <c r="C115" s="27">
        <v>114628</v>
      </c>
      <c r="D115" s="26">
        <v>114628</v>
      </c>
      <c r="E115" s="40">
        <f t="shared" si="6"/>
        <v>100</v>
      </c>
    </row>
    <row r="116" spans="1:5" ht="31.5">
      <c r="A116" s="13" t="s">
        <v>38</v>
      </c>
      <c r="B116" s="14" t="s">
        <v>37</v>
      </c>
      <c r="C116" s="27">
        <v>130.5</v>
      </c>
      <c r="D116" s="26">
        <v>130.5</v>
      </c>
      <c r="E116" s="40">
        <f t="shared" si="6"/>
        <v>100</v>
      </c>
    </row>
    <row r="117" spans="1:5" ht="15.75">
      <c r="A117" s="13" t="s">
        <v>36</v>
      </c>
      <c r="B117" s="14" t="s">
        <v>35</v>
      </c>
      <c r="C117" s="30">
        <v>10276</v>
      </c>
      <c r="D117" s="30">
        <v>10255.9</v>
      </c>
      <c r="E117" s="40">
        <f t="shared" si="6"/>
        <v>99.8</v>
      </c>
    </row>
    <row r="118" spans="1:5" ht="15.75">
      <c r="A118" s="13" t="s">
        <v>34</v>
      </c>
      <c r="B118" s="14" t="s">
        <v>33</v>
      </c>
      <c r="C118" s="27">
        <v>47846.1</v>
      </c>
      <c r="D118" s="26">
        <v>47388.6</v>
      </c>
      <c r="E118" s="40">
        <f t="shared" si="6"/>
        <v>99</v>
      </c>
    </row>
    <row r="119" spans="1:5" ht="15.75">
      <c r="A119" s="57" t="s">
        <v>32</v>
      </c>
      <c r="B119" s="58" t="s">
        <v>31</v>
      </c>
      <c r="C119" s="59">
        <f>SUM(C120:C121)</f>
        <v>107973.8</v>
      </c>
      <c r="D119" s="59">
        <f>SUM(D120:D121)</f>
        <v>107937.8</v>
      </c>
      <c r="E119" s="60">
        <f t="shared" si="6"/>
        <v>100</v>
      </c>
    </row>
    <row r="120" spans="1:5" ht="15.75">
      <c r="A120" s="13" t="s">
        <v>30</v>
      </c>
      <c r="B120" s="14" t="s">
        <v>29</v>
      </c>
      <c r="C120" s="27">
        <v>99679</v>
      </c>
      <c r="D120" s="26">
        <v>99679</v>
      </c>
      <c r="E120" s="40">
        <f t="shared" si="6"/>
        <v>100</v>
      </c>
    </row>
    <row r="121" spans="1:5" ht="31.5">
      <c r="A121" s="13" t="s">
        <v>28</v>
      </c>
      <c r="B121" s="14" t="s">
        <v>27</v>
      </c>
      <c r="C121" s="27">
        <v>8294.8</v>
      </c>
      <c r="D121" s="26">
        <v>8258.8</v>
      </c>
      <c r="E121" s="40">
        <f t="shared" si="6"/>
        <v>99.6</v>
      </c>
    </row>
    <row r="122" spans="1:5" ht="15.75">
      <c r="A122" s="57" t="s">
        <v>26</v>
      </c>
      <c r="B122" s="58" t="s">
        <v>25</v>
      </c>
      <c r="C122" s="59">
        <f>SUM(C123:C127)</f>
        <v>81881.5</v>
      </c>
      <c r="D122" s="59">
        <f>SUM(D123:D127)</f>
        <v>78590.7</v>
      </c>
      <c r="E122" s="60">
        <f t="shared" si="6"/>
        <v>96</v>
      </c>
    </row>
    <row r="123" spans="1:5" ht="15.75">
      <c r="A123" s="13" t="s">
        <v>179</v>
      </c>
      <c r="B123" s="14" t="s">
        <v>180</v>
      </c>
      <c r="C123" s="27">
        <v>5448.9</v>
      </c>
      <c r="D123" s="26">
        <v>5448.9</v>
      </c>
      <c r="E123" s="40">
        <f t="shared" si="6"/>
        <v>100</v>
      </c>
    </row>
    <row r="124" spans="1:5" ht="15.75">
      <c r="A124" s="13" t="s">
        <v>198</v>
      </c>
      <c r="B124" s="14" t="s">
        <v>201</v>
      </c>
      <c r="C124" s="27"/>
      <c r="D124" s="26"/>
      <c r="E124" s="40">
        <f t="shared" si="6"/>
        <v>0</v>
      </c>
    </row>
    <row r="125" spans="1:5" ht="15.75">
      <c r="A125" s="13" t="s">
        <v>24</v>
      </c>
      <c r="B125" s="14" t="s">
        <v>23</v>
      </c>
      <c r="C125" s="27">
        <v>2384.5</v>
      </c>
      <c r="D125" s="26">
        <v>2335.9</v>
      </c>
      <c r="E125" s="40">
        <f t="shared" si="6"/>
        <v>98</v>
      </c>
    </row>
    <row r="126" spans="1:5" ht="15.75">
      <c r="A126" s="13" t="s">
        <v>22</v>
      </c>
      <c r="B126" s="14" t="s">
        <v>21</v>
      </c>
      <c r="C126" s="27">
        <v>72090.8</v>
      </c>
      <c r="D126" s="26">
        <v>68848.6</v>
      </c>
      <c r="E126" s="40">
        <f t="shared" si="6"/>
        <v>95.5</v>
      </c>
    </row>
    <row r="127" spans="1:5" ht="15.75">
      <c r="A127" s="19" t="s">
        <v>20</v>
      </c>
      <c r="B127" s="20" t="s">
        <v>19</v>
      </c>
      <c r="C127" s="31">
        <v>1957.3</v>
      </c>
      <c r="D127" s="32">
        <v>1957.3</v>
      </c>
      <c r="E127" s="40">
        <f t="shared" si="6"/>
        <v>100</v>
      </c>
    </row>
    <row r="128" spans="1:9" ht="15.75">
      <c r="A128" s="57" t="s">
        <v>18</v>
      </c>
      <c r="B128" s="58" t="s">
        <v>17</v>
      </c>
      <c r="C128" s="59">
        <f>SUM(C129:C130)</f>
        <v>65314.6</v>
      </c>
      <c r="D128" s="59">
        <f>SUM(D129:D130)</f>
        <v>65077.6</v>
      </c>
      <c r="E128" s="60">
        <f t="shared" si="6"/>
        <v>99.6</v>
      </c>
      <c r="I128" s="89"/>
    </row>
    <row r="129" spans="1:5" ht="15.75">
      <c r="A129" s="10" t="s">
        <v>16</v>
      </c>
      <c r="B129" s="11" t="s">
        <v>15</v>
      </c>
      <c r="C129" s="27">
        <v>63457.8</v>
      </c>
      <c r="D129" s="26">
        <v>63220.8</v>
      </c>
      <c r="E129" s="98">
        <f t="shared" si="6"/>
        <v>99.6</v>
      </c>
    </row>
    <row r="130" spans="1:5" ht="31.5">
      <c r="A130" s="10" t="s">
        <v>226</v>
      </c>
      <c r="B130" s="11" t="s">
        <v>227</v>
      </c>
      <c r="C130" s="27">
        <v>1856.8</v>
      </c>
      <c r="D130" s="26">
        <v>1856.8</v>
      </c>
      <c r="E130" s="98">
        <f t="shared" si="6"/>
        <v>100</v>
      </c>
    </row>
    <row r="131" spans="1:5" ht="15.75">
      <c r="A131" s="57" t="s">
        <v>14</v>
      </c>
      <c r="B131" s="58" t="s">
        <v>13</v>
      </c>
      <c r="C131" s="59">
        <f>SUM(C132:C134)</f>
        <v>6145.9</v>
      </c>
      <c r="D131" s="59">
        <f>SUM(D132,D133)</f>
        <v>6145.9</v>
      </c>
      <c r="E131" s="60">
        <f t="shared" si="6"/>
        <v>100</v>
      </c>
    </row>
    <row r="132" spans="1:5" ht="15.75">
      <c r="A132" s="10" t="s">
        <v>184</v>
      </c>
      <c r="B132" s="11" t="s">
        <v>185</v>
      </c>
      <c r="C132" s="27">
        <v>2716.1</v>
      </c>
      <c r="D132" s="26">
        <v>2716.1</v>
      </c>
      <c r="E132" s="98">
        <f t="shared" si="6"/>
        <v>100</v>
      </c>
    </row>
    <row r="133" spans="1:5" ht="15.75">
      <c r="A133" s="10" t="s">
        <v>12</v>
      </c>
      <c r="B133" s="11" t="s">
        <v>11</v>
      </c>
      <c r="C133" s="27">
        <v>3429.8</v>
      </c>
      <c r="D133" s="26">
        <v>3429.8</v>
      </c>
      <c r="E133" s="98">
        <f t="shared" si="6"/>
        <v>100</v>
      </c>
    </row>
    <row r="134" spans="1:5" ht="31.5">
      <c r="A134" s="10" t="s">
        <v>10</v>
      </c>
      <c r="B134" s="11" t="s">
        <v>9</v>
      </c>
      <c r="C134" s="27"/>
      <c r="D134" s="26"/>
      <c r="E134" s="60">
        <f t="shared" si="6"/>
        <v>0</v>
      </c>
    </row>
    <row r="135" spans="1:5" ht="31.5">
      <c r="A135" s="57" t="s">
        <v>8</v>
      </c>
      <c r="B135" s="58" t="s">
        <v>7</v>
      </c>
      <c r="C135" s="59">
        <f>SUM(C136)</f>
        <v>0</v>
      </c>
      <c r="D135" s="59">
        <f>SUM(D136)</f>
        <v>0</v>
      </c>
      <c r="E135" s="60">
        <f t="shared" si="6"/>
        <v>0</v>
      </c>
    </row>
    <row r="136" spans="1:5" ht="32.25" thickBot="1">
      <c r="A136" s="34" t="s">
        <v>6</v>
      </c>
      <c r="B136" s="35" t="s">
        <v>5</v>
      </c>
      <c r="C136" s="31"/>
      <c r="D136" s="32">
        <v>0</v>
      </c>
      <c r="E136" s="60">
        <f t="shared" si="6"/>
        <v>0</v>
      </c>
    </row>
    <row r="137" spans="1:5" ht="61.5" customHeight="1" thickBot="1">
      <c r="A137" s="80" t="s">
        <v>169</v>
      </c>
      <c r="B137" s="86" t="s">
        <v>200</v>
      </c>
      <c r="C137" s="88">
        <f>SUM(C138)</f>
        <v>0</v>
      </c>
      <c r="D137" s="87">
        <f>SUM(D138)</f>
        <v>0</v>
      </c>
      <c r="E137" s="60">
        <f t="shared" si="6"/>
        <v>0</v>
      </c>
    </row>
    <row r="138" spans="1:5" ht="32.25" customHeight="1" thickBot="1">
      <c r="A138" s="79" t="s">
        <v>168</v>
      </c>
      <c r="B138" s="84" t="s">
        <v>167</v>
      </c>
      <c r="C138" s="85"/>
      <c r="D138" s="85"/>
      <c r="E138" s="60">
        <f t="shared" si="6"/>
        <v>0</v>
      </c>
    </row>
    <row r="139" spans="1:5" ht="16.5" thickBot="1">
      <c r="A139" s="67" t="s">
        <v>4</v>
      </c>
      <c r="B139" s="81" t="s">
        <v>3</v>
      </c>
      <c r="C139" s="82">
        <f>C81+C90+C92+C96+C104+C109+C112+C119+C122+C128+C131+C135+C137</f>
        <v>3530772.3</v>
      </c>
      <c r="D139" s="82">
        <f>D81+D90+D92+D96+D104+D109+D112+D119+D122+D128+D131+D135+D137</f>
        <v>3503370.2</v>
      </c>
      <c r="E139" s="83">
        <f t="shared" si="6"/>
        <v>99.2</v>
      </c>
    </row>
    <row r="140" spans="1:5" ht="48" thickBot="1">
      <c r="A140" s="21" t="s">
        <v>2</v>
      </c>
      <c r="B140" s="22" t="s">
        <v>1</v>
      </c>
      <c r="C140" s="33">
        <f>C78-C139</f>
        <v>-121618.9</v>
      </c>
      <c r="D140" s="33">
        <f>D78-D139</f>
        <v>18909.1</v>
      </c>
      <c r="E140" s="33"/>
    </row>
    <row r="143" spans="1:5" ht="18.75" customHeight="1">
      <c r="A143" s="126" t="s">
        <v>191</v>
      </c>
      <c r="B143" s="126"/>
      <c r="C143" s="23"/>
      <c r="D143" s="23"/>
      <c r="E143" s="38" t="s">
        <v>192</v>
      </c>
    </row>
    <row r="146" spans="3:4" ht="15.75">
      <c r="C146" s="123" t="e">
        <f>C140-#REF!</f>
        <v>#REF!</v>
      </c>
      <c r="D146" s="123" t="e">
        <f>D140-#REF!</f>
        <v>#REF!</v>
      </c>
    </row>
  </sheetData>
  <sheetProtection insertRows="0"/>
  <autoFilter ref="A5:E140"/>
  <mergeCells count="3">
    <mergeCell ref="A2:E2"/>
    <mergeCell ref="A1:E1"/>
    <mergeCell ref="A143:B143"/>
  </mergeCells>
  <printOptions/>
  <pageMargins left="0.1968503937007874" right="0" top="0.1968503937007874" bottom="0.1968503937007874" header="0.31496062992125984" footer="0.31496062992125984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2023-01-08T06:52:51Z</cp:lastPrinted>
  <dcterms:created xsi:type="dcterms:W3CDTF">2002-10-29T08:22:06Z</dcterms:created>
  <dcterms:modified xsi:type="dcterms:W3CDTF">2023-01-16T07:42:51Z</dcterms:modified>
  <cp:category/>
  <cp:version/>
  <cp:contentType/>
  <cp:contentStatus/>
</cp:coreProperties>
</file>