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10" activeTab="0"/>
  </bookViews>
  <sheets>
    <sheet name="КБ" sheetId="1" r:id="rId1"/>
  </sheets>
  <definedNames>
    <definedName name="_xlnm._FilterDatabase" localSheetId="0" hidden="1">'КБ'!$A$5:$E$139</definedName>
    <definedName name="_xlnm.Print_Titles" localSheetId="0">'КБ'!$4:$4</definedName>
    <definedName name="_xlnm.Print_Area" localSheetId="0">'КБ'!$A$1:$E$142</definedName>
  </definedNames>
  <calcPr fullCalcOnLoad="1" fullPrecision="0"/>
</workbook>
</file>

<file path=xl/sharedStrings.xml><?xml version="1.0" encoding="utf-8"?>
<sst xmlns="http://schemas.openxmlformats.org/spreadsheetml/2006/main" count="280" uniqueCount="271">
  <si>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</si>
  <si>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</si>
  <si>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</si>
  <si>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</si>
  <si>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</si>
  <si>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</si>
  <si>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</si>
  <si>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</si>
  <si>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</si>
  <si>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</si>
  <si>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</si>
  <si>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</si>
  <si>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</si>
  <si>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</si>
  <si>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</si>
  <si>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</si>
  <si>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</si>
  <si>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</si>
  <si>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</si>
  <si>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</si>
  <si>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</si>
  <si>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</si>
  <si>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</si>
  <si>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</si>
  <si>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</si>
  <si>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</si>
  <si>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</si>
  <si>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</si>
  <si>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</si>
  <si>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</si>
  <si>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</si>
  <si>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</si>
  <si>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</si>
  <si>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</si>
  <si>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</si>
  <si>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</si>
  <si>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</si>
  <si>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</si>
  <si>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</si>
  <si>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</si>
  <si>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</si>
  <si>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</si>
  <si>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</si>
  <si>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</si>
  <si>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</si>
  <si>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</si>
  <si>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</si>
  <si>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</si>
  <si>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</si>
  <si>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</si>
  <si>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</si>
  <si>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</si>
  <si>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</si>
  <si>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</si>
  <si>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</si>
  <si>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</si>
  <si>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</si>
  <si>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</si>
  <si>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</si>
  <si>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</si>
  <si>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</si>
  <si>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</si>
  <si>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</si>
  <si>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</si>
  <si>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</si>
  <si>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</si>
  <si>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</si>
  <si>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</si>
  <si>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</si>
  <si>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</si>
  <si>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</si>
  <si>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</si>
  <si>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</si>
  <si>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</si>
  <si>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</si>
  <si>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</si>
  <si>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</si>
  <si>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</si>
  <si>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</si>
  <si>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</si>
  <si>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</si>
  <si>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</si>
  <si>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</si>
  <si>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</si>
  <si>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</si>
  <si>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</si>
  <si>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</si>
  <si>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</si>
  <si>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</si>
  <si>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</si>
  <si>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</si>
  <si>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</si>
  <si>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</si>
  <si>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</si>
  <si>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</si>
  <si>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</si>
  <si>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</si>
  <si>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</si>
  <si>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</si>
  <si>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</si>
  <si>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</si>
  <si>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</si>
  <si>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</si>
  <si>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</si>
  <si>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</si>
  <si>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</si>
  <si>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</si>
  <si>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</si>
  <si>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</si>
  <si>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</si>
  <si>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</si>
  <si>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</si>
  <si>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</si>
  <si>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</si>
  <si>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</si>
  <si>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</si>
  <si>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</si>
  <si>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</si>
  <si>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</si>
  <si>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</si>
  <si>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</si>
  <si>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</si>
  <si>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</si>
  <si>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</si>
  <si>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</si>
  <si>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</si>
  <si>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</si>
  <si>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</si>
  <si>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</si>
  <si>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</si>
  <si>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</si>
  <si>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</si>
  <si>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</si>
  <si>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</si>
  <si>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</si>
  <si>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</si>
  <si>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</si>
  <si>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</si>
  <si>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</si>
  <si>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</si>
  <si>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</si>
  <si>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</si>
  <si>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</si>
  <si>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</si>
  <si>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</si>
  <si>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</si>
  <si>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</si>
  <si>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</si>
  <si>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</si>
  <si>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</si>
  <si>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</si>
  <si>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</si>
  <si>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</si>
  <si>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</si>
  <si>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</si>
  <si>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</si>
  <si>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</si>
  <si>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</si>
  <si>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</si>
  <si>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</si>
  <si>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</si>
  <si>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</si>
  <si>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</si>
  <si>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</si>
  <si>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</si>
  <si>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</si>
  <si>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</si>
  <si>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</si>
  <si>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</si>
  <si>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</si>
  <si>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</si>
  <si>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</si>
  <si>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</si>
  <si>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</si>
  <si>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</si>
  <si>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</si>
  <si>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</si>
  <si>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</si>
  <si>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</si>
  <si>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</si>
  <si>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</si>
  <si>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</si>
  <si>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</si>
  <si>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</si>
  <si>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</si>
  <si>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</si>
  <si>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</si>
  <si>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</si>
  <si>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</si>
  <si>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</si>
  <si>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</si>
  <si>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Зам.главы администрации - начальник финансового управления</t>
  </si>
  <si>
    <t>Солуянова С.А.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</si>
  <si>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</si>
  <si>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</si>
  <si>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</si>
  <si>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</si>
  <si>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</si>
  <si>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</si>
  <si>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</si>
  <si>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</si>
  <si>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</si>
  <si>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</si>
  <si>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</si>
  <si>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000 1 05 01000 00 0000 110</t>
  </si>
  <si>
    <t>более 200</t>
  </si>
  <si>
    <t>Налог, взимаемый в связи с применением упрощенной системы налогообложения</t>
  </si>
  <si>
    <t>Плата по соглашениям об установлении сервитута</t>
  </si>
  <si>
    <t>Доходы от приватизации имущества находящегося в государственной и муниципальной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</si>
  <si>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</si>
  <si>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</si>
  <si>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</si>
  <si>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</si>
  <si>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000 1 16 01063 01 0000 140</t>
  </si>
  <si>
    <t>000 1 16 01193 01 0000 140</t>
  </si>
  <si>
    <t>000 1 16 01203 01 0000 140</t>
  </si>
  <si>
    <t>000 111 05070 00 0000 120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</si>
  <si>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</si>
  <si>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</si>
  <si>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</si>
  <si>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</si>
  <si>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000 1 16 01153 01 0000 140</t>
  </si>
  <si>
    <t>000 1 16 01093 01 0000 140</t>
  </si>
  <si>
    <t>000 1 1 601053 01 0000 140</t>
  </si>
  <si>
    <t>Доходы от сдачи в аренду имущества, составляющего казну муниципальных округов (за исключением земельных участков)</t>
  </si>
  <si>
    <t>ИСПОЛНЕНИЕ  БЮДЖЕТА БОГОРОДСКОГО МУНИЦИПАЛЬНОГО ОКРУГА</t>
  </si>
  <si>
    <t>1105</t>
  </si>
  <si>
    <t>Другие вопросы в области физической культуры и спорта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</si>
  <si>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</si>
  <si>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000 1 11 09080 14 0000 120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</si>
  <si>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</si>
  <si>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</si>
  <si>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</si>
  <si>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000 111 05310 00 0000 120</t>
  </si>
  <si>
    <t>000 111 07000 00 0000 120</t>
  </si>
  <si>
    <t>000 111 09000  00 0000 120</t>
  </si>
  <si>
    <t>000 111 09044 140 000 120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</si>
  <si>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</si>
  <si>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</si>
  <si>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</si>
  <si>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</si>
  <si>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</si>
  <si>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</si>
  <si>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000 1 17 15020 14 0000 150</t>
  </si>
  <si>
    <t>Инициативные платежи, зачисляемые в бюджеты муниципальных округов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</si>
  <si>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</si>
  <si>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</si>
  <si>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</si>
  <si>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</si>
  <si>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000 1 16 10032 14 0000 140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</si>
  <si>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</si>
  <si>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000 1 16 10061 14 0000 140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</si>
  <si>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</si>
  <si>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</si>
  <si>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</si>
  <si>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</si>
  <si>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</si>
  <si>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</si>
  <si>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</si>
  <si>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000 1 16 01073 01 0000 140</t>
  </si>
  <si>
    <t>000 1 16 011194 01 0000 140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</si>
  <si>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</si>
  <si>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</si>
  <si>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,</t>
  </si>
  <si>
    <t>000 1 14 13040 14 0000 410</t>
  </si>
  <si>
    <t>000 1 16 10031 14 0000 140</t>
  </si>
  <si>
    <t>000 1 14 02 043 14 0000 440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</si>
  <si>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</si>
  <si>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 01.12.2022 г.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</si>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</sst>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  <numFmt numFmtId="194" formatCode="?"/>
    <numFmt numFmtId="195" formatCode="_-* #,##0.0\ _₽_-;\-* #,##0.0\ _₽_-;_-* &quot;-&quot;?\ _₽_-;_-@_-"/>
  </numFmts>
  <fonts count="55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1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4" tint="0.7999799847602844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80" fontId="2" fillId="33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9" applyNumberFormat="1" applyFont="1" applyFill="1" applyBorder="1" applyAlignment="1" applyProtection="1">
      <alignment horizontal="center" vertical="center" wrapText="1"/>
      <protection/>
    </xf>
    <xf numFmtId="180" fontId="2" fillId="33" borderId="21" xfId="79" applyNumberFormat="1" applyFont="1" applyFill="1" applyBorder="1" applyAlignment="1" applyProtection="1">
      <alignment horizontal="center" vertical="center" wrapText="1"/>
      <protection/>
    </xf>
    <xf numFmtId="180" fontId="2" fillId="0" borderId="21" xfId="79" applyNumberFormat="1" applyFont="1" applyFill="1" applyBorder="1" applyAlignment="1" applyProtection="1">
      <alignment horizontal="center" vertical="center" wrapText="1"/>
      <protection/>
    </xf>
    <xf numFmtId="180" fontId="2" fillId="0" borderId="10" xfId="79" applyNumberFormat="1" applyFont="1" applyFill="1" applyBorder="1" applyAlignment="1" applyProtection="1">
      <alignment horizontal="center" vertical="center" wrapText="1"/>
      <protection/>
    </xf>
    <xf numFmtId="180" fontId="2" fillId="0" borderId="10" xfId="79" applyNumberFormat="1" applyFont="1" applyBorder="1" applyAlignment="1" applyProtection="1">
      <alignment horizontal="center" vertical="center" wrapText="1"/>
      <protection/>
    </xf>
    <xf numFmtId="180" fontId="2" fillId="33" borderId="22" xfId="79" applyNumberFormat="1" applyFont="1" applyFill="1" applyBorder="1" applyAlignment="1" applyProtection="1">
      <alignment horizontal="center" vertical="center" wrapText="1"/>
      <protection/>
    </xf>
    <xf numFmtId="180" fontId="2" fillId="33" borderId="18" xfId="79" applyNumberFormat="1" applyFont="1" applyFill="1" applyBorder="1" applyAlignment="1" applyProtection="1">
      <alignment horizontal="center" vertical="center" wrapText="1"/>
      <protection/>
    </xf>
    <xf numFmtId="180" fontId="3" fillId="33" borderId="12" xfId="79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9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79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2" fillId="33" borderId="23" xfId="79" applyNumberFormat="1" applyFont="1" applyFill="1" applyBorder="1" applyAlignment="1" applyProtection="1">
      <alignment horizontal="center" vertical="center" wrapText="1"/>
      <protection/>
    </xf>
    <xf numFmtId="180" fontId="2" fillId="0" borderId="23" xfId="79" applyNumberFormat="1" applyFont="1" applyFill="1" applyBorder="1" applyAlignment="1" applyProtection="1">
      <alignment horizontal="center" vertical="center" wrapText="1"/>
      <protection/>
    </xf>
    <xf numFmtId="180" fontId="4" fillId="33" borderId="15" xfId="79" applyNumberFormat="1" applyFont="1" applyFill="1" applyBorder="1" applyAlignment="1" applyProtection="1">
      <alignment horizontal="center" vertical="center" wrapText="1"/>
      <protection/>
    </xf>
    <xf numFmtId="180" fontId="4" fillId="33" borderId="24" xfId="79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top" wrapText="1"/>
      <protection/>
    </xf>
    <xf numFmtId="0" fontId="2" fillId="33" borderId="24" xfId="0" applyFont="1" applyFill="1" applyBorder="1" applyAlignment="1" applyProtection="1">
      <alignment horizontal="center" vertical="top" wrapText="1"/>
      <protection/>
    </xf>
    <xf numFmtId="49" fontId="5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1" fillId="33" borderId="11" xfId="0" applyNumberFormat="1" applyFont="1" applyFill="1" applyBorder="1" applyAlignment="1" applyProtection="1">
      <alignment horizontal="right" vertical="center"/>
      <protection locked="0"/>
    </xf>
    <xf numFmtId="0" fontId="51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51" fillId="33" borderId="12" xfId="0" applyNumberFormat="1" applyFont="1" applyFill="1" applyBorder="1" applyAlignment="1" applyProtection="1">
      <alignment horizontal="right" vertical="center" wrapText="1"/>
      <protection locked="0"/>
    </xf>
    <xf numFmtId="180" fontId="4" fillId="33" borderId="15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10" xfId="79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9" applyNumberFormat="1" applyFont="1" applyFill="1" applyBorder="1" applyAlignment="1" applyProtection="1">
      <alignment horizontal="center" vertical="center" wrapText="1"/>
      <protection/>
    </xf>
    <xf numFmtId="180" fontId="4" fillId="6" borderId="23" xfId="79" applyNumberFormat="1" applyFont="1" applyFill="1" applyBorder="1" applyAlignment="1" applyProtection="1">
      <alignment horizontal="center" vertical="center" wrapText="1"/>
      <protection/>
    </xf>
    <xf numFmtId="180" fontId="4" fillId="6" borderId="21" xfId="79" applyNumberFormat="1" applyFont="1" applyFill="1" applyBorder="1" applyAlignment="1" applyProtection="1">
      <alignment horizontal="center" vertical="center" wrapText="1"/>
      <protection/>
    </xf>
    <xf numFmtId="180" fontId="4" fillId="6" borderId="28" xfId="79" applyNumberFormat="1" applyFont="1" applyFill="1" applyBorder="1" applyAlignment="1" applyProtection="1">
      <alignment horizontal="center" vertical="center" wrapText="1"/>
      <protection/>
    </xf>
    <xf numFmtId="49" fontId="52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9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49" fontId="4" fillId="16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26" xfId="0" applyFont="1" applyFill="1" applyBorder="1" applyAlignment="1" applyProtection="1">
      <alignment horizontal="left" vertical="center" wrapText="1"/>
      <protection locked="0"/>
    </xf>
    <xf numFmtId="180" fontId="4" fillId="16" borderId="26" xfId="79" applyNumberFormat="1" applyFont="1" applyFill="1" applyBorder="1" applyAlignment="1" applyProtection="1">
      <alignment horizontal="center" vertical="center" wrapText="1"/>
      <protection locked="0"/>
    </xf>
    <xf numFmtId="180" fontId="4" fillId="16" borderId="24" xfId="79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vertical="center" wrapText="1"/>
      <protection locked="0"/>
    </xf>
    <xf numFmtId="180" fontId="4" fillId="35" borderId="10" xfId="79" applyNumberFormat="1" applyFont="1" applyFill="1" applyBorder="1" applyAlignment="1" applyProtection="1">
      <alignment horizontal="center" vertical="center" wrapText="1"/>
      <protection locked="0"/>
    </xf>
    <xf numFmtId="0" fontId="4" fillId="35" borderId="18" xfId="0" applyFont="1" applyFill="1" applyBorder="1" applyAlignment="1" applyProtection="1">
      <alignment vertical="center" wrapText="1"/>
      <protection locked="0"/>
    </xf>
    <xf numFmtId="180" fontId="4" fillId="35" borderId="18" xfId="79" applyNumberFormat="1" applyFont="1" applyFill="1" applyBorder="1" applyAlignment="1" applyProtection="1">
      <alignment horizontal="center" vertical="center" wrapText="1"/>
      <protection locked="0"/>
    </xf>
    <xf numFmtId="49" fontId="4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/>
      <protection locked="0"/>
    </xf>
    <xf numFmtId="180" fontId="4" fillId="34" borderId="11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30" xfId="0" applyNumberFormat="1" applyFont="1" applyFill="1" applyBorder="1" applyAlignment="1" applyProtection="1">
      <alignment horizontal="center" vertical="center" wrapText="1"/>
      <protection/>
    </xf>
    <xf numFmtId="180" fontId="4" fillId="34" borderId="31" xfId="79" applyNumberFormat="1" applyFont="1" applyFill="1" applyBorder="1" applyAlignment="1" applyProtection="1">
      <alignment horizontal="center" vertical="center" wrapText="1"/>
      <protection/>
    </xf>
    <xf numFmtId="180" fontId="4" fillId="34" borderId="30" xfId="79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9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9" applyNumberFormat="1" applyFont="1" applyFill="1" applyBorder="1" applyAlignment="1" applyProtection="1">
      <alignment horizontal="center" vertical="center" wrapText="1"/>
      <protection/>
    </xf>
    <xf numFmtId="180" fontId="2" fillId="2" borderId="32" xfId="79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80" fontId="2" fillId="0" borderId="18" xfId="79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vertical="center" wrapText="1"/>
      <protection locked="0"/>
    </xf>
    <xf numFmtId="180" fontId="2" fillId="6" borderId="23" xfId="79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1" fontId="10" fillId="0" borderId="0" xfId="79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94" fontId="2" fillId="0" borderId="10" xfId="0" applyNumberFormat="1" applyFont="1" applyBorder="1" applyAlignment="1" applyProtection="1">
      <alignment horizontal="left" wrapText="1"/>
      <protection/>
    </xf>
    <xf numFmtId="0" fontId="54" fillId="0" borderId="10" xfId="33" applyNumberFormat="1" applyFont="1" applyFill="1" applyBorder="1" applyAlignment="1">
      <alignment horizontal="left" wrapText="1" readingOrder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54" fillId="0" borderId="10" xfId="33" applyNumberFormat="1" applyFont="1" applyFill="1" applyBorder="1" applyAlignment="1">
      <alignment horizontal="center" vertical="center" wrapText="1"/>
      <protection/>
    </xf>
    <xf numFmtId="0" fontId="54" fillId="0" borderId="10" xfId="33" applyNumberFormat="1" applyFont="1" applyFill="1" applyBorder="1" applyAlignment="1">
      <alignment horizontal="left" vertical="center" wrapText="1" readingOrder="1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180" fontId="4" fillId="6" borderId="33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180" fontId="2" fillId="33" borderId="18" xfId="79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180" fontId="4" fillId="34" borderId="33" xfId="79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5"/>
  <sheetViews>
    <sheetView showZeros="0" tabSelected="1" view="pageBreakPreview" zoomScale="80" zoomScaleSheetLayoutView="80" workbookViewId="0" topLeftCell="A1">
      <selection activeCell="B145" sqref="B145:D145"/>
    </sheetView>
  </sheetViews>
  <sheetFormatPr defaultColWidth="9.00390625" defaultRowHeight="12.75"/>
  <cols>
    <col min="1" max="1" width="20.75390625" style="3" customWidth="1"/>
    <col min="2" max="2" width="55.375" style="3" customWidth="1"/>
    <col min="3" max="3" width="20.875" style="3" customWidth="1"/>
    <col min="4" max="4" width="21.125" style="3" customWidth="1"/>
    <col min="5" max="5" width="18.125" style="3" customWidth="1"/>
    <col min="6" max="16384" width="9.125" style="3" customWidth="1"/>
  </cols>
  <sheetData>
    <row r="1" spans="1:5" ht="20.25" customHeight="1">
      <c r="A1" s="127" t="s">
        <v>225</v>
      </c>
      <c r="B1" s="127"/>
      <c r="C1" s="127"/>
      <c r="D1" s="127"/>
      <c r="E1" s="127"/>
    </row>
    <row r="2" spans="1:5" ht="18.75">
      <c r="A2" s="126" t="s">
        <v>268</v>
      </c>
      <c r="B2" s="126"/>
      <c r="C2" s="126"/>
      <c r="D2" s="126"/>
      <c r="E2" s="126"/>
    </row>
    <row r="3" spans="1:5" ht="16.5" thickBot="1">
      <c r="A3" s="4"/>
      <c r="B3" s="5"/>
      <c r="C3" s="6"/>
      <c r="D3" s="7"/>
      <c r="E3" s="7"/>
    </row>
    <row r="4" spans="1:5" ht="69" customHeight="1" thickBot="1">
      <c r="A4" s="21" t="s">
        <v>166</v>
      </c>
      <c r="B4" s="46" t="s">
        <v>165</v>
      </c>
      <c r="C4" s="8" t="s">
        <v>170</v>
      </c>
      <c r="D4" s="9" t="s">
        <v>164</v>
      </c>
      <c r="E4" s="41" t="s">
        <v>163</v>
      </c>
    </row>
    <row r="5" spans="1:5" ht="16.5" thickBot="1">
      <c r="A5" s="47">
        <v>1</v>
      </c>
      <c r="B5" s="48">
        <v>2</v>
      </c>
      <c r="C5" s="49" t="s">
        <v>0</v>
      </c>
      <c r="D5" s="50">
        <v>5</v>
      </c>
      <c r="E5" s="51">
        <v>6</v>
      </c>
    </row>
    <row r="6" spans="1:5" ht="16.5" thickBot="1">
      <c r="A6" s="52"/>
      <c r="B6" s="53" t="s">
        <v>162</v>
      </c>
      <c r="C6" s="54"/>
      <c r="D6" s="55"/>
      <c r="E6" s="56"/>
    </row>
    <row r="7" spans="1:5" ht="32.25" thickBot="1">
      <c r="A7" s="70" t="s">
        <v>161</v>
      </c>
      <c r="B7" s="71" t="s">
        <v>160</v>
      </c>
      <c r="C7" s="72">
        <f>C8+C23</f>
        <v>624738.8</v>
      </c>
      <c r="D7" s="72">
        <f>D8+D23</f>
        <v>638321.3</v>
      </c>
      <c r="E7" s="73">
        <f aca="true" t="shared" si="0" ref="E7:E29">IF(C7&gt;0,D7/C7*100,0)</f>
        <v>102.2</v>
      </c>
    </row>
    <row r="8" spans="1:5" ht="16.5" thickBot="1">
      <c r="A8" s="65"/>
      <c r="B8" s="66" t="s">
        <v>159</v>
      </c>
      <c r="C8" s="67">
        <f>C9+C12+C17+C20+C11</f>
        <v>562683.6</v>
      </c>
      <c r="D8" s="67">
        <f>D9+D12+D17+D20+D11</f>
        <v>563244.9</v>
      </c>
      <c r="E8" s="117">
        <f t="shared" si="0"/>
        <v>100.1</v>
      </c>
    </row>
    <row r="9" spans="1:5" ht="31.5">
      <c r="A9" s="115" t="s">
        <v>158</v>
      </c>
      <c r="B9" s="116" t="s">
        <v>157</v>
      </c>
      <c r="C9" s="57">
        <f>C10</f>
        <v>316313.6</v>
      </c>
      <c r="D9" s="57">
        <f>D10</f>
        <v>305221.8</v>
      </c>
      <c r="E9" s="44">
        <f t="shared" si="0"/>
        <v>96.5</v>
      </c>
    </row>
    <row r="10" spans="1:5" s="12" customFormat="1" ht="31.5">
      <c r="A10" s="95" t="s">
        <v>156</v>
      </c>
      <c r="B10" s="96" t="s">
        <v>155</v>
      </c>
      <c r="C10" s="36">
        <v>316313.6</v>
      </c>
      <c r="D10" s="1">
        <v>305221.8</v>
      </c>
      <c r="E10" s="1">
        <f t="shared" si="0"/>
        <v>96.5</v>
      </c>
    </row>
    <row r="11" spans="1:5" s="12" customFormat="1" ht="31.5">
      <c r="A11" s="105" t="s">
        <v>182</v>
      </c>
      <c r="B11" s="106" t="s">
        <v>181</v>
      </c>
      <c r="C11" s="37">
        <v>28123.8</v>
      </c>
      <c r="D11" s="37">
        <v>33407.4</v>
      </c>
      <c r="E11" s="2">
        <f t="shared" si="0"/>
        <v>118.8</v>
      </c>
    </row>
    <row r="12" spans="1:5" s="12" customFormat="1" ht="31.5">
      <c r="A12" s="105" t="s">
        <v>154</v>
      </c>
      <c r="B12" s="106" t="s">
        <v>153</v>
      </c>
      <c r="C12" s="37">
        <f>SUM(C13:C16)</f>
        <v>59233.1</v>
      </c>
      <c r="D12" s="37">
        <f>SUM(D13:D16)</f>
        <v>75472.7</v>
      </c>
      <c r="E12" s="2">
        <f t="shared" si="0"/>
        <v>127.4</v>
      </c>
    </row>
    <row r="13" spans="1:5" s="12" customFormat="1" ht="31.5">
      <c r="A13" s="107" t="s">
        <v>204</v>
      </c>
      <c r="B13" s="24" t="s">
        <v>206</v>
      </c>
      <c r="C13" s="36">
        <v>46099.6</v>
      </c>
      <c r="D13" s="36">
        <v>64791.4</v>
      </c>
      <c r="E13" s="1">
        <f t="shared" si="0"/>
        <v>140.5</v>
      </c>
    </row>
    <row r="14" spans="1:5" s="12" customFormat="1" ht="31.5">
      <c r="A14" s="95" t="s">
        <v>174</v>
      </c>
      <c r="B14" s="96" t="s">
        <v>152</v>
      </c>
      <c r="C14" s="36">
        <v>253.8</v>
      </c>
      <c r="D14" s="36">
        <v>308.6</v>
      </c>
      <c r="E14" s="1">
        <f t="shared" si="0"/>
        <v>121.6</v>
      </c>
    </row>
    <row r="15" spans="1:5" s="12" customFormat="1" ht="31.5">
      <c r="A15" s="95" t="s">
        <v>175</v>
      </c>
      <c r="B15" s="96" t="s">
        <v>151</v>
      </c>
      <c r="C15" s="36">
        <v>3630.6</v>
      </c>
      <c r="D15" s="36">
        <v>3605.9</v>
      </c>
      <c r="E15" s="1">
        <f t="shared" si="0"/>
        <v>99.3</v>
      </c>
    </row>
    <row r="16" spans="1:5" s="12" customFormat="1" ht="31.5">
      <c r="A16" s="95" t="s">
        <v>176</v>
      </c>
      <c r="B16" s="96" t="s">
        <v>177</v>
      </c>
      <c r="C16" s="36">
        <v>9249.1</v>
      </c>
      <c r="D16" s="36">
        <v>6766.8</v>
      </c>
      <c r="E16" s="1">
        <f t="shared" si="0"/>
        <v>73.2</v>
      </c>
    </row>
    <row r="17" spans="1:5" s="12" customFormat="1" ht="31.5">
      <c r="A17" s="105" t="s">
        <v>150</v>
      </c>
      <c r="B17" s="106" t="s">
        <v>149</v>
      </c>
      <c r="C17" s="37">
        <f>SUM(C18:C19)</f>
        <v>150103.9</v>
      </c>
      <c r="D17" s="37">
        <f>SUM(D18:D19)</f>
        <v>140363.7</v>
      </c>
      <c r="E17" s="2">
        <f t="shared" si="0"/>
        <v>93.5</v>
      </c>
    </row>
    <row r="18" spans="1:5" s="12" customFormat="1" ht="31.5">
      <c r="A18" s="95" t="s">
        <v>148</v>
      </c>
      <c r="B18" s="96" t="s">
        <v>147</v>
      </c>
      <c r="C18" s="36">
        <v>49583.7</v>
      </c>
      <c r="D18" s="36">
        <v>42253</v>
      </c>
      <c r="E18" s="1">
        <f t="shared" si="0"/>
        <v>85.2</v>
      </c>
    </row>
    <row r="19" spans="1:5" s="12" customFormat="1" ht="31.5">
      <c r="A19" s="95" t="s">
        <v>146</v>
      </c>
      <c r="B19" s="96" t="s">
        <v>145</v>
      </c>
      <c r="C19" s="36">
        <v>100520.2</v>
      </c>
      <c r="D19" s="36">
        <v>98110.7</v>
      </c>
      <c r="E19" s="1">
        <f t="shared" si="0"/>
        <v>97.6</v>
      </c>
    </row>
    <row r="20" spans="1:5" s="12" customFormat="1" ht="31.5">
      <c r="A20" s="105" t="s">
        <v>144</v>
      </c>
      <c r="B20" s="106" t="s">
        <v>143</v>
      </c>
      <c r="C20" s="37">
        <f>SUM(C21:C22)</f>
        <v>8909.2</v>
      </c>
      <c r="D20" s="37">
        <f>SUM(D21:D22)</f>
        <v>8779.3</v>
      </c>
      <c r="E20" s="2">
        <f t="shared" si="0"/>
        <v>98.5</v>
      </c>
    </row>
    <row r="21" spans="1:5" s="12" customFormat="1" ht="47.25">
      <c r="A21" s="95" t="s">
        <v>142</v>
      </c>
      <c r="B21" s="96" t="s">
        <v>141</v>
      </c>
      <c r="C21" s="36">
        <v>8819.2</v>
      </c>
      <c r="D21" s="36">
        <v>8704.3</v>
      </c>
      <c r="E21" s="1">
        <f t="shared" si="0"/>
        <v>98.7</v>
      </c>
    </row>
    <row r="22" spans="1:5" s="12" customFormat="1" ht="48" thickBot="1">
      <c r="A22" s="118" t="s">
        <v>140</v>
      </c>
      <c r="B22" s="119" t="s">
        <v>139</v>
      </c>
      <c r="C22" s="97">
        <v>90</v>
      </c>
      <c r="D22" s="97">
        <v>75</v>
      </c>
      <c r="E22" s="120">
        <f t="shared" si="0"/>
        <v>83.3</v>
      </c>
    </row>
    <row r="23" spans="1:5" s="94" customFormat="1" ht="16.5" thickBot="1">
      <c r="A23" s="68"/>
      <c r="B23" s="66" t="s">
        <v>138</v>
      </c>
      <c r="C23" s="67">
        <f>C24+C35+C36+C37+C42+C64</f>
        <v>62055.2</v>
      </c>
      <c r="D23" s="67">
        <f>D24+D35+D36+D37+D42+D64</f>
        <v>75076.4</v>
      </c>
      <c r="E23" s="117">
        <f t="shared" si="0"/>
        <v>121</v>
      </c>
    </row>
    <row r="24" spans="1:5" ht="62.25" customHeight="1">
      <c r="A24" s="115" t="s">
        <v>137</v>
      </c>
      <c r="B24" s="116" t="s">
        <v>172</v>
      </c>
      <c r="C24" s="57">
        <f>SUM(C25:C32)</f>
        <v>24033.1</v>
      </c>
      <c r="D24" s="57">
        <f>SUM(D25:D32)</f>
        <v>28000.3</v>
      </c>
      <c r="E24" s="57">
        <f t="shared" si="0"/>
        <v>116.5</v>
      </c>
    </row>
    <row r="25" spans="1:5" ht="78" customHeight="1">
      <c r="A25" s="107" t="s">
        <v>136</v>
      </c>
      <c r="B25" s="24" t="s">
        <v>135</v>
      </c>
      <c r="C25" s="1">
        <v>100</v>
      </c>
      <c r="D25" s="1">
        <v>100</v>
      </c>
      <c r="E25" s="1">
        <f t="shared" si="0"/>
        <v>100</v>
      </c>
    </row>
    <row r="26" spans="1:5" s="12" customFormat="1" ht="78.75">
      <c r="A26" s="95" t="s">
        <v>173</v>
      </c>
      <c r="B26" s="96" t="s">
        <v>134</v>
      </c>
      <c r="C26" s="1">
        <v>8965.1</v>
      </c>
      <c r="D26" s="36">
        <v>9357.2</v>
      </c>
      <c r="E26" s="1">
        <f t="shared" si="0"/>
        <v>104.4</v>
      </c>
    </row>
    <row r="27" spans="1:5" s="12" customFormat="1" ht="94.5">
      <c r="A27" s="95" t="s">
        <v>133</v>
      </c>
      <c r="B27" s="96" t="s">
        <v>132</v>
      </c>
      <c r="C27" s="36">
        <v>1008</v>
      </c>
      <c r="D27" s="36">
        <v>1670.6</v>
      </c>
      <c r="E27" s="1">
        <f t="shared" si="0"/>
        <v>165.7</v>
      </c>
    </row>
    <row r="28" spans="1:5" s="12" customFormat="1" ht="94.5">
      <c r="A28" s="95" t="s">
        <v>231</v>
      </c>
      <c r="B28" s="96" t="s">
        <v>232</v>
      </c>
      <c r="C28" s="36">
        <v>713.2</v>
      </c>
      <c r="D28" s="36">
        <v>680.7</v>
      </c>
      <c r="E28" s="1">
        <f t="shared" si="0"/>
        <v>95.4</v>
      </c>
    </row>
    <row r="29" spans="1:5" s="12" customFormat="1" ht="50.25" customHeight="1">
      <c r="A29" s="95" t="s">
        <v>216</v>
      </c>
      <c r="B29" s="96" t="s">
        <v>224</v>
      </c>
      <c r="C29" s="36">
        <v>9540.9</v>
      </c>
      <c r="D29" s="36">
        <v>9590.2</v>
      </c>
      <c r="E29" s="1">
        <f t="shared" si="0"/>
        <v>100.5</v>
      </c>
    </row>
    <row r="30" spans="1:5" s="12" customFormat="1" ht="31.5">
      <c r="A30" s="107" t="s">
        <v>233</v>
      </c>
      <c r="B30" s="24" t="s">
        <v>207</v>
      </c>
      <c r="C30" s="36">
        <v>13.3</v>
      </c>
      <c r="D30" s="36">
        <v>34.5</v>
      </c>
      <c r="E30" s="1" t="s">
        <v>205</v>
      </c>
    </row>
    <row r="31" spans="1:5" s="12" customFormat="1" ht="31.5">
      <c r="A31" s="95" t="s">
        <v>234</v>
      </c>
      <c r="B31" s="96" t="s">
        <v>131</v>
      </c>
      <c r="C31" s="36">
        <v>25.5</v>
      </c>
      <c r="D31" s="36">
        <v>25.5</v>
      </c>
      <c r="E31" s="1">
        <f aca="true" t="shared" si="1" ref="E31:E40">IF(C31&gt;0,D31/C31*100,0)</f>
        <v>100</v>
      </c>
    </row>
    <row r="32" spans="1:5" s="12" customFormat="1" ht="94.5">
      <c r="A32" s="95" t="s">
        <v>235</v>
      </c>
      <c r="B32" s="96" t="s">
        <v>130</v>
      </c>
      <c r="C32" s="36">
        <f>SUM(C33:C34)</f>
        <v>3667.1</v>
      </c>
      <c r="D32" s="36">
        <f>SUM(D33:D34)</f>
        <v>6541.6</v>
      </c>
      <c r="E32" s="1">
        <f t="shared" si="1"/>
        <v>178.4</v>
      </c>
    </row>
    <row r="33" spans="1:5" s="12" customFormat="1" ht="94.5">
      <c r="A33" s="95" t="s">
        <v>236</v>
      </c>
      <c r="B33" s="96" t="s">
        <v>228</v>
      </c>
      <c r="C33" s="36">
        <v>2964.6</v>
      </c>
      <c r="D33" s="36">
        <v>5009.1</v>
      </c>
      <c r="E33" s="1">
        <f t="shared" si="1"/>
        <v>169</v>
      </c>
    </row>
    <row r="34" spans="1:5" s="12" customFormat="1" ht="126">
      <c r="A34" s="95" t="s">
        <v>229</v>
      </c>
      <c r="B34" s="108" t="s">
        <v>230</v>
      </c>
      <c r="C34" s="36">
        <v>702.5</v>
      </c>
      <c r="D34" s="36">
        <v>1532.5</v>
      </c>
      <c r="E34" s="1" t="s">
        <v>205</v>
      </c>
    </row>
    <row r="35" spans="1:5" s="12" customFormat="1" ht="31.5">
      <c r="A35" s="105" t="s">
        <v>129</v>
      </c>
      <c r="B35" s="106" t="s">
        <v>128</v>
      </c>
      <c r="C35" s="37">
        <v>6500</v>
      </c>
      <c r="D35" s="37">
        <v>3725</v>
      </c>
      <c r="E35" s="2">
        <f t="shared" si="1"/>
        <v>57.3</v>
      </c>
    </row>
    <row r="36" spans="1:5" s="12" customFormat="1" ht="31.5">
      <c r="A36" s="105" t="s">
        <v>127</v>
      </c>
      <c r="B36" s="106" t="s">
        <v>126</v>
      </c>
      <c r="C36" s="37">
        <v>11600.4</v>
      </c>
      <c r="D36" s="37">
        <v>12082.3</v>
      </c>
      <c r="E36" s="2">
        <f t="shared" si="1"/>
        <v>104.2</v>
      </c>
    </row>
    <row r="37" spans="1:5" s="12" customFormat="1" ht="36" customHeight="1">
      <c r="A37" s="105" t="s">
        <v>125</v>
      </c>
      <c r="B37" s="106" t="s">
        <v>124</v>
      </c>
      <c r="C37" s="37">
        <f>SUM(C38:C41)</f>
        <v>16706.3</v>
      </c>
      <c r="D37" s="37">
        <f>SUM(D38:D41)</f>
        <v>27297.5</v>
      </c>
      <c r="E37" s="2">
        <f t="shared" si="1"/>
        <v>163.4</v>
      </c>
    </row>
    <row r="38" spans="1:5" s="12" customFormat="1" ht="123" customHeight="1">
      <c r="A38" s="95" t="s">
        <v>266</v>
      </c>
      <c r="B38" s="108" t="s">
        <v>267</v>
      </c>
      <c r="C38" s="36">
        <v>106.4</v>
      </c>
      <c r="D38" s="36">
        <v>106.4</v>
      </c>
      <c r="E38" s="1">
        <f t="shared" si="1"/>
        <v>100</v>
      </c>
    </row>
    <row r="39" spans="1:5" s="12" customFormat="1" ht="63">
      <c r="A39" s="95" t="s">
        <v>123</v>
      </c>
      <c r="B39" s="96" t="s">
        <v>122</v>
      </c>
      <c r="C39" s="36">
        <v>9000</v>
      </c>
      <c r="D39" s="36">
        <v>15830.2</v>
      </c>
      <c r="E39" s="1">
        <f t="shared" si="1"/>
        <v>175.9</v>
      </c>
    </row>
    <row r="40" spans="1:5" s="12" customFormat="1" ht="101.25" customHeight="1">
      <c r="A40" s="95" t="s">
        <v>202</v>
      </c>
      <c r="B40" s="96" t="s">
        <v>203</v>
      </c>
      <c r="C40" s="36">
        <v>6999.9</v>
      </c>
      <c r="D40" s="36">
        <v>8572.4</v>
      </c>
      <c r="E40" s="1">
        <f t="shared" si="1"/>
        <v>122.5</v>
      </c>
    </row>
    <row r="41" spans="1:5" s="12" customFormat="1" ht="31.5">
      <c r="A41" s="107" t="s">
        <v>264</v>
      </c>
      <c r="B41" s="24" t="s">
        <v>208</v>
      </c>
      <c r="C41" s="36">
        <v>600</v>
      </c>
      <c r="D41" s="36">
        <v>2788.5</v>
      </c>
      <c r="E41" s="1" t="s">
        <v>205</v>
      </c>
    </row>
    <row r="42" spans="1:5" s="12" customFormat="1" ht="31.5">
      <c r="A42" s="105" t="s">
        <v>121</v>
      </c>
      <c r="B42" s="106" t="s">
        <v>120</v>
      </c>
      <c r="C42" s="37">
        <f>SUM(C43:C63)</f>
        <v>1155.9</v>
      </c>
      <c r="D42" s="37">
        <f>SUM(D43:D63)</f>
        <v>1584.8</v>
      </c>
      <c r="E42" s="2">
        <f aca="true" t="shared" si="2" ref="E42:E47">IF(C42&gt;0,D42/C42*100,0)</f>
        <v>137.1</v>
      </c>
    </row>
    <row r="43" spans="1:5" s="12" customFormat="1" ht="110.25">
      <c r="A43" s="103" t="s">
        <v>223</v>
      </c>
      <c r="B43" s="109" t="s">
        <v>209</v>
      </c>
      <c r="C43" s="36">
        <v>33.9</v>
      </c>
      <c r="D43" s="36">
        <v>47.2</v>
      </c>
      <c r="E43" s="1">
        <f t="shared" si="2"/>
        <v>139.2</v>
      </c>
    </row>
    <row r="44" spans="1:5" s="12" customFormat="1" ht="141.75">
      <c r="A44" s="103" t="s">
        <v>213</v>
      </c>
      <c r="B44" s="109" t="s">
        <v>210</v>
      </c>
      <c r="C44" s="36">
        <v>71.5</v>
      </c>
      <c r="D44" s="36">
        <v>105</v>
      </c>
      <c r="E44" s="1">
        <f t="shared" si="2"/>
        <v>146.9</v>
      </c>
    </row>
    <row r="45" spans="1:5" s="12" customFormat="1" ht="110.25">
      <c r="A45" s="103" t="s">
        <v>259</v>
      </c>
      <c r="B45" s="109" t="s">
        <v>261</v>
      </c>
      <c r="C45" s="36">
        <v>17.3</v>
      </c>
      <c r="D45" s="36">
        <v>19.1</v>
      </c>
      <c r="E45" s="1">
        <f t="shared" si="2"/>
        <v>110.4</v>
      </c>
    </row>
    <row r="46" spans="1:5" s="12" customFormat="1" ht="110.25">
      <c r="A46" s="103" t="s">
        <v>245</v>
      </c>
      <c r="B46" s="109" t="s">
        <v>246</v>
      </c>
      <c r="C46" s="36">
        <v>31.3</v>
      </c>
      <c r="D46" s="36">
        <v>32.8</v>
      </c>
      <c r="E46" s="1">
        <f t="shared" si="2"/>
        <v>104.8</v>
      </c>
    </row>
    <row r="47" spans="1:5" s="12" customFormat="1" ht="112.5" customHeight="1">
      <c r="A47" s="103" t="s">
        <v>222</v>
      </c>
      <c r="B47" s="109" t="s">
        <v>217</v>
      </c>
      <c r="C47" s="36">
        <v>53.5</v>
      </c>
      <c r="D47" s="36">
        <v>70.4</v>
      </c>
      <c r="E47" s="1">
        <f t="shared" si="2"/>
        <v>131.6</v>
      </c>
    </row>
    <row r="48" spans="1:5" s="12" customFormat="1" ht="126">
      <c r="A48" s="103" t="s">
        <v>241</v>
      </c>
      <c r="B48" s="109" t="s">
        <v>242</v>
      </c>
      <c r="C48" s="36">
        <v>9.5</v>
      </c>
      <c r="D48" s="36">
        <v>165.8</v>
      </c>
      <c r="E48" s="1" t="s">
        <v>205</v>
      </c>
    </row>
    <row r="49" spans="1:5" s="12" customFormat="1" ht="148.5" customHeight="1">
      <c r="A49" s="103" t="s">
        <v>221</v>
      </c>
      <c r="B49" s="109" t="s">
        <v>218</v>
      </c>
      <c r="C49" s="36">
        <v>0.4</v>
      </c>
      <c r="D49" s="36">
        <v>8.8</v>
      </c>
      <c r="E49" s="1" t="s">
        <v>205</v>
      </c>
    </row>
    <row r="50" spans="1:5" s="12" customFormat="1" ht="109.5" customHeight="1">
      <c r="A50" s="103" t="s">
        <v>247</v>
      </c>
      <c r="B50" s="110" t="s">
        <v>248</v>
      </c>
      <c r="C50" s="36">
        <v>6</v>
      </c>
      <c r="D50" s="36">
        <v>6</v>
      </c>
      <c r="E50" s="1">
        <f>IF(C50&gt;0,D50/C50*100,0)</f>
        <v>100</v>
      </c>
    </row>
    <row r="51" spans="1:5" s="12" customFormat="1" ht="102" customHeight="1">
      <c r="A51" s="103" t="s">
        <v>237</v>
      </c>
      <c r="B51" s="109" t="s">
        <v>238</v>
      </c>
      <c r="C51" s="36">
        <v>3.2</v>
      </c>
      <c r="D51" s="36">
        <v>5.2</v>
      </c>
      <c r="E51" s="1">
        <f>IF(C51&gt;0,D51/C51*100,0)</f>
        <v>162.5</v>
      </c>
    </row>
    <row r="52" spans="1:5" s="12" customFormat="1" ht="110.25">
      <c r="A52" s="103" t="s">
        <v>214</v>
      </c>
      <c r="B52" s="109" t="s">
        <v>211</v>
      </c>
      <c r="C52" s="36">
        <v>0.9</v>
      </c>
      <c r="D52" s="36">
        <v>108.7</v>
      </c>
      <c r="E52" s="1" t="s">
        <v>205</v>
      </c>
    </row>
    <row r="53" spans="1:5" s="12" customFormat="1" ht="114" customHeight="1">
      <c r="A53" s="103" t="s">
        <v>260</v>
      </c>
      <c r="B53" s="109" t="s">
        <v>262</v>
      </c>
      <c r="C53" s="36">
        <v>10.6</v>
      </c>
      <c r="D53" s="36">
        <v>110.5</v>
      </c>
      <c r="E53" s="1" t="s">
        <v>205</v>
      </c>
    </row>
    <row r="54" spans="1:5" s="12" customFormat="1" ht="126">
      <c r="A54" s="103" t="s">
        <v>215</v>
      </c>
      <c r="B54" s="109" t="s">
        <v>212</v>
      </c>
      <c r="C54" s="36">
        <v>244.5</v>
      </c>
      <c r="D54" s="36">
        <v>296.6</v>
      </c>
      <c r="E54" s="1">
        <f>IF(C54&gt;0,D54/C54*100,0)</f>
        <v>121.3</v>
      </c>
    </row>
    <row r="55" spans="1:5" s="12" customFormat="1" ht="74.25" customHeight="1">
      <c r="A55" s="103" t="s">
        <v>220</v>
      </c>
      <c r="B55" s="111" t="s">
        <v>219</v>
      </c>
      <c r="C55" s="36">
        <v>294</v>
      </c>
      <c r="D55" s="36">
        <v>215.3</v>
      </c>
      <c r="E55" s="1">
        <f>IF(C55&gt;0,D55/C55*100,0)</f>
        <v>73.2</v>
      </c>
    </row>
    <row r="56" spans="1:5" s="12" customFormat="1" ht="108" customHeight="1">
      <c r="A56" s="103" t="s">
        <v>239</v>
      </c>
      <c r="B56" s="101" t="s">
        <v>240</v>
      </c>
      <c r="C56" s="36">
        <v>15.3</v>
      </c>
      <c r="D56" s="36">
        <v>34</v>
      </c>
      <c r="E56" s="1" t="s">
        <v>205</v>
      </c>
    </row>
    <row r="57" spans="1:5" s="12" customFormat="1" ht="108" customHeight="1">
      <c r="A57" s="103" t="s">
        <v>269</v>
      </c>
      <c r="B57" s="101" t="s">
        <v>270</v>
      </c>
      <c r="C57" s="36">
        <v>38</v>
      </c>
      <c r="D57" s="36">
        <v>38.1</v>
      </c>
      <c r="E57" s="1">
        <f>IF(C57&gt;0,D57/C57*100,0)</f>
        <v>100.3</v>
      </c>
    </row>
    <row r="58" spans="1:5" s="12" customFormat="1" ht="107.25" customHeight="1">
      <c r="A58" s="103" t="s">
        <v>265</v>
      </c>
      <c r="B58" s="101" t="s">
        <v>262</v>
      </c>
      <c r="C58" s="36">
        <v>255</v>
      </c>
      <c r="D58" s="36">
        <v>255.1</v>
      </c>
      <c r="E58" s="1">
        <f>IF(C58&gt;0,D58/C58*100,0)</f>
        <v>100</v>
      </c>
    </row>
    <row r="59" spans="1:5" s="12" customFormat="1" ht="98.25" customHeight="1">
      <c r="A59" s="112" t="s">
        <v>249</v>
      </c>
      <c r="B59" s="110" t="s">
        <v>250</v>
      </c>
      <c r="C59" s="36">
        <v>6</v>
      </c>
      <c r="D59" s="36">
        <v>6.1</v>
      </c>
      <c r="E59" s="1">
        <f aca="true" t="shared" si="3" ref="E59:E67">IF(C59&gt;0,D59/C59*100,0)</f>
        <v>101.7</v>
      </c>
    </row>
    <row r="60" spans="1:5" s="12" customFormat="1" ht="204" customHeight="1">
      <c r="A60" s="112" t="s">
        <v>251</v>
      </c>
      <c r="B60" s="113" t="s">
        <v>252</v>
      </c>
      <c r="C60" s="36"/>
      <c r="D60" s="36">
        <v>-0.4</v>
      </c>
      <c r="E60" s="1">
        <f t="shared" si="3"/>
        <v>0</v>
      </c>
    </row>
    <row r="61" spans="1:5" s="12" customFormat="1" ht="92.25" customHeight="1">
      <c r="A61" s="112" t="s">
        <v>253</v>
      </c>
      <c r="B61" s="113" t="s">
        <v>254</v>
      </c>
      <c r="C61" s="36">
        <v>8.1</v>
      </c>
      <c r="D61" s="36">
        <v>8.1</v>
      </c>
      <c r="E61" s="1">
        <f t="shared" si="3"/>
        <v>100</v>
      </c>
    </row>
    <row r="62" spans="1:5" s="12" customFormat="1" ht="105" customHeight="1">
      <c r="A62" s="112" t="s">
        <v>255</v>
      </c>
      <c r="B62" s="113" t="s">
        <v>256</v>
      </c>
      <c r="C62" s="36"/>
      <c r="D62" s="36">
        <v>-4.5</v>
      </c>
      <c r="E62" s="1">
        <f t="shared" si="3"/>
        <v>0</v>
      </c>
    </row>
    <row r="63" spans="1:5" s="12" customFormat="1" ht="133.5" customHeight="1">
      <c r="A63" s="112" t="s">
        <v>257</v>
      </c>
      <c r="B63" s="113" t="s">
        <v>258</v>
      </c>
      <c r="C63" s="36">
        <v>56.9</v>
      </c>
      <c r="D63" s="36">
        <v>56.9</v>
      </c>
      <c r="E63" s="1">
        <f t="shared" si="3"/>
        <v>100</v>
      </c>
    </row>
    <row r="64" spans="1:5" ht="30.75" customHeight="1">
      <c r="A64" s="98" t="s">
        <v>119</v>
      </c>
      <c r="B64" s="99" t="s">
        <v>118</v>
      </c>
      <c r="C64" s="58">
        <f>SUM(C65:C67)</f>
        <v>2059.5</v>
      </c>
      <c r="D64" s="58">
        <f>SUM(D65:D67)</f>
        <v>2386.5</v>
      </c>
      <c r="E64" s="58">
        <f t="shared" si="3"/>
        <v>115.9</v>
      </c>
    </row>
    <row r="65" spans="1:5" ht="34.5" customHeight="1">
      <c r="A65" s="95" t="s">
        <v>117</v>
      </c>
      <c r="B65" s="96" t="s">
        <v>116</v>
      </c>
      <c r="C65" s="37"/>
      <c r="D65" s="36">
        <v>4.5</v>
      </c>
      <c r="E65" s="1">
        <f t="shared" si="3"/>
        <v>0</v>
      </c>
    </row>
    <row r="66" spans="1:5" ht="31.5">
      <c r="A66" s="95" t="s">
        <v>115</v>
      </c>
      <c r="B66" s="96" t="s">
        <v>114</v>
      </c>
      <c r="C66" s="36">
        <v>1238.7</v>
      </c>
      <c r="D66" s="36">
        <v>1570.2</v>
      </c>
      <c r="E66" s="1">
        <f t="shared" si="3"/>
        <v>126.8</v>
      </c>
    </row>
    <row r="67" spans="1:5" ht="32.25" thickBot="1">
      <c r="A67" s="118" t="s">
        <v>243</v>
      </c>
      <c r="B67" s="119" t="s">
        <v>244</v>
      </c>
      <c r="C67" s="97">
        <v>820.8</v>
      </c>
      <c r="D67" s="97">
        <v>811.8</v>
      </c>
      <c r="E67" s="120">
        <f t="shared" si="3"/>
        <v>98.9</v>
      </c>
    </row>
    <row r="68" spans="1:5" ht="32.25" thickBot="1">
      <c r="A68" s="123" t="s">
        <v>113</v>
      </c>
      <c r="B68" s="66" t="s">
        <v>112</v>
      </c>
      <c r="C68" s="67">
        <f>C69+C74+C76+C75</f>
        <v>2845626.9</v>
      </c>
      <c r="D68" s="67">
        <f>D69+D74+D76+D75</f>
        <v>2459109.7</v>
      </c>
      <c r="E68" s="117">
        <f aca="true" t="shared" si="4" ref="E68:E75">IF(C68&gt;0,D68/C68*100,0)</f>
        <v>86.4</v>
      </c>
    </row>
    <row r="69" spans="1:5" ht="31.5">
      <c r="A69" s="121" t="s">
        <v>111</v>
      </c>
      <c r="B69" s="122" t="s">
        <v>110</v>
      </c>
      <c r="C69" s="57">
        <f>SUM(C70:C73)</f>
        <v>2838693.1</v>
      </c>
      <c r="D69" s="57">
        <f>SUM(D70:D73)</f>
        <v>2450524.1</v>
      </c>
      <c r="E69" s="57">
        <f t="shared" si="4"/>
        <v>86.3</v>
      </c>
    </row>
    <row r="70" spans="1:5" ht="31.5">
      <c r="A70" s="107" t="s">
        <v>193</v>
      </c>
      <c r="B70" s="24" t="s">
        <v>109</v>
      </c>
      <c r="C70" s="1">
        <v>386447.5</v>
      </c>
      <c r="D70" s="1">
        <v>341892.5</v>
      </c>
      <c r="E70" s="1">
        <f t="shared" si="4"/>
        <v>88.5</v>
      </c>
    </row>
    <row r="71" spans="1:5" ht="31.5">
      <c r="A71" s="107" t="s">
        <v>194</v>
      </c>
      <c r="B71" s="24" t="s">
        <v>108</v>
      </c>
      <c r="C71" s="1">
        <v>1274724.9</v>
      </c>
      <c r="D71" s="1">
        <v>1052542.7</v>
      </c>
      <c r="E71" s="1">
        <f t="shared" si="4"/>
        <v>82.6</v>
      </c>
    </row>
    <row r="72" spans="1:5" ht="31.5">
      <c r="A72" s="107" t="s">
        <v>195</v>
      </c>
      <c r="B72" s="24" t="s">
        <v>107</v>
      </c>
      <c r="C72" s="1">
        <v>931161.9</v>
      </c>
      <c r="D72" s="1">
        <v>812111.6</v>
      </c>
      <c r="E72" s="1">
        <f t="shared" si="4"/>
        <v>87.2</v>
      </c>
    </row>
    <row r="73" spans="1:5" ht="30" customHeight="1">
      <c r="A73" s="107" t="s">
        <v>196</v>
      </c>
      <c r="B73" s="24" t="s">
        <v>106</v>
      </c>
      <c r="C73" s="1">
        <v>246358.8</v>
      </c>
      <c r="D73" s="1">
        <v>243977.3</v>
      </c>
      <c r="E73" s="1">
        <f t="shared" si="4"/>
        <v>99</v>
      </c>
    </row>
    <row r="74" spans="1:5" ht="45.75" customHeight="1">
      <c r="A74" s="104" t="s">
        <v>105</v>
      </c>
      <c r="B74" s="25" t="s">
        <v>104</v>
      </c>
      <c r="C74" s="2">
        <v>17387.1</v>
      </c>
      <c r="D74" s="2">
        <v>17387.1</v>
      </c>
      <c r="E74" s="2">
        <f t="shared" si="4"/>
        <v>100</v>
      </c>
    </row>
    <row r="75" spans="1:5" ht="47.25" customHeight="1">
      <c r="A75" s="114" t="s">
        <v>171</v>
      </c>
      <c r="B75" s="74" t="s">
        <v>178</v>
      </c>
      <c r="C75" s="75">
        <v>11714.7</v>
      </c>
      <c r="D75" s="75">
        <v>13366.5</v>
      </c>
      <c r="E75" s="75">
        <f t="shared" si="4"/>
        <v>114.1</v>
      </c>
    </row>
    <row r="76" spans="1:5" ht="57" customHeight="1" thickBot="1">
      <c r="A76" s="124" t="s">
        <v>103</v>
      </c>
      <c r="B76" s="76" t="s">
        <v>102</v>
      </c>
      <c r="C76" s="77">
        <v>-22168</v>
      </c>
      <c r="D76" s="77">
        <v>-22168</v>
      </c>
      <c r="E76" s="77">
        <v>100</v>
      </c>
    </row>
    <row r="77" spans="1:5" ht="36" customHeight="1" thickBot="1">
      <c r="A77" s="78" t="s">
        <v>101</v>
      </c>
      <c r="B77" s="79" t="s">
        <v>263</v>
      </c>
      <c r="C77" s="80">
        <f>C7+C68</f>
        <v>3470365.7</v>
      </c>
      <c r="D77" s="80">
        <f>D7+D68</f>
        <v>3097431</v>
      </c>
      <c r="E77" s="125">
        <f>IF(C77&gt;0,D77/C77*100,0)</f>
        <v>89.3</v>
      </c>
    </row>
    <row r="78" spans="1:5" ht="15.75">
      <c r="A78" s="15"/>
      <c r="B78" s="16"/>
      <c r="C78" s="44"/>
      <c r="D78" s="44"/>
      <c r="E78" s="45"/>
    </row>
    <row r="79" spans="1:8" ht="15.75">
      <c r="A79" s="17"/>
      <c r="B79" s="18" t="s">
        <v>100</v>
      </c>
      <c r="C79" s="26"/>
      <c r="D79" s="26"/>
      <c r="E79" s="42"/>
      <c r="H79" s="93"/>
    </row>
    <row r="80" spans="1:10" ht="15.75">
      <c r="A80" s="59" t="s">
        <v>99</v>
      </c>
      <c r="B80" s="60" t="s">
        <v>98</v>
      </c>
      <c r="C80" s="61">
        <f>SUM(C81,C82,C83,C84,C85,C86,C87,C88)</f>
        <v>187640.1</v>
      </c>
      <c r="D80" s="61">
        <f>SUM(D81:D88)</f>
        <v>144157.8</v>
      </c>
      <c r="E80" s="62">
        <f aca="true" t="shared" si="5" ref="E80:E111">IF(C80&gt;0,D80/C80*100,0)</f>
        <v>76.8</v>
      </c>
      <c r="J80" s="94"/>
    </row>
    <row r="81" spans="1:5" ht="31.5">
      <c r="A81" s="13" t="s">
        <v>97</v>
      </c>
      <c r="B81" s="14" t="s">
        <v>96</v>
      </c>
      <c r="C81" s="27">
        <v>3857.9</v>
      </c>
      <c r="D81" s="26">
        <v>2827.6</v>
      </c>
      <c r="E81" s="42">
        <f t="shared" si="5"/>
        <v>73.3</v>
      </c>
    </row>
    <row r="82" spans="1:8" ht="63">
      <c r="A82" s="13" t="s">
        <v>95</v>
      </c>
      <c r="B82" s="14" t="s">
        <v>94</v>
      </c>
      <c r="C82" s="27">
        <v>3827.1</v>
      </c>
      <c r="D82" s="26">
        <v>3451</v>
      </c>
      <c r="E82" s="42">
        <f t="shared" si="5"/>
        <v>90.2</v>
      </c>
      <c r="H82" s="92"/>
    </row>
    <row r="83" spans="1:5" ht="47.25">
      <c r="A83" s="13" t="s">
        <v>93</v>
      </c>
      <c r="B83" s="14" t="s">
        <v>92</v>
      </c>
      <c r="C83" s="27">
        <v>96305.6</v>
      </c>
      <c r="D83" s="29">
        <v>76006.6</v>
      </c>
      <c r="E83" s="42">
        <f t="shared" si="5"/>
        <v>78.9</v>
      </c>
    </row>
    <row r="84" spans="1:5" ht="15.75">
      <c r="A84" s="13" t="s">
        <v>91</v>
      </c>
      <c r="B84" s="14" t="s">
        <v>90</v>
      </c>
      <c r="C84" s="27">
        <v>220.3</v>
      </c>
      <c r="D84" s="26">
        <v>220.3</v>
      </c>
      <c r="E84" s="42">
        <f t="shared" si="5"/>
        <v>100</v>
      </c>
    </row>
    <row r="85" spans="1:5" ht="47.25">
      <c r="A85" s="13" t="s">
        <v>89</v>
      </c>
      <c r="B85" s="14" t="s">
        <v>88</v>
      </c>
      <c r="C85" s="27">
        <v>19954.4</v>
      </c>
      <c r="D85" s="26">
        <v>17376</v>
      </c>
      <c r="E85" s="42">
        <f t="shared" si="5"/>
        <v>87.1</v>
      </c>
    </row>
    <row r="86" spans="1:5" ht="15.75">
      <c r="A86" s="13" t="s">
        <v>87</v>
      </c>
      <c r="B86" s="14" t="s">
        <v>86</v>
      </c>
      <c r="C86" s="27"/>
      <c r="D86" s="26"/>
      <c r="E86" s="42">
        <f t="shared" si="5"/>
        <v>0</v>
      </c>
    </row>
    <row r="87" spans="1:5" ht="15.75">
      <c r="A87" s="13" t="s">
        <v>85</v>
      </c>
      <c r="B87" s="14" t="s">
        <v>84</v>
      </c>
      <c r="C87" s="27">
        <v>9655.7</v>
      </c>
      <c r="D87" s="26"/>
      <c r="E87" s="42">
        <f t="shared" si="5"/>
        <v>0</v>
      </c>
    </row>
    <row r="88" spans="1:5" ht="15.75">
      <c r="A88" s="13" t="s">
        <v>83</v>
      </c>
      <c r="B88" s="14" t="s">
        <v>82</v>
      </c>
      <c r="C88" s="27">
        <v>53819.1</v>
      </c>
      <c r="D88" s="26">
        <v>44276.3</v>
      </c>
      <c r="E88" s="42">
        <f t="shared" si="5"/>
        <v>82.3</v>
      </c>
    </row>
    <row r="89" spans="1:5" ht="15.75">
      <c r="A89" s="59" t="s">
        <v>81</v>
      </c>
      <c r="B89" s="60" t="s">
        <v>80</v>
      </c>
      <c r="C89" s="61">
        <f>SUM(C90)</f>
        <v>1271.5</v>
      </c>
      <c r="D89" s="61">
        <f>SUM(D90)</f>
        <v>993.5</v>
      </c>
      <c r="E89" s="62">
        <f t="shared" si="5"/>
        <v>78.1</v>
      </c>
    </row>
    <row r="90" spans="1:5" ht="15.75">
      <c r="A90" s="10" t="s">
        <v>79</v>
      </c>
      <c r="B90" s="11" t="s">
        <v>78</v>
      </c>
      <c r="C90" s="27">
        <v>1271.5</v>
      </c>
      <c r="D90" s="26">
        <v>993.5</v>
      </c>
      <c r="E90" s="42">
        <f t="shared" si="5"/>
        <v>78.1</v>
      </c>
    </row>
    <row r="91" spans="1:5" ht="31.5">
      <c r="A91" s="59" t="s">
        <v>77</v>
      </c>
      <c r="B91" s="60" t="s">
        <v>76</v>
      </c>
      <c r="C91" s="61">
        <f>SUM(C92:C94)</f>
        <v>39421.1</v>
      </c>
      <c r="D91" s="61">
        <f>SUM(D92:D94)</f>
        <v>31712.1</v>
      </c>
      <c r="E91" s="62">
        <f t="shared" si="5"/>
        <v>80.4</v>
      </c>
    </row>
    <row r="92" spans="1:5" ht="15.75">
      <c r="A92" s="13" t="s">
        <v>75</v>
      </c>
      <c r="B92" s="14" t="s">
        <v>74</v>
      </c>
      <c r="C92" s="27"/>
      <c r="D92" s="26"/>
      <c r="E92" s="42">
        <f t="shared" si="5"/>
        <v>0</v>
      </c>
    </row>
    <row r="93" spans="1:5" ht="47.25">
      <c r="A93" s="13" t="s">
        <v>73</v>
      </c>
      <c r="B93" s="14" t="s">
        <v>72</v>
      </c>
      <c r="C93" s="27"/>
      <c r="D93" s="26"/>
      <c r="E93" s="42">
        <f t="shared" si="5"/>
        <v>0</v>
      </c>
    </row>
    <row r="94" spans="1:5" ht="15.75">
      <c r="A94" s="13" t="s">
        <v>71</v>
      </c>
      <c r="B94" s="14" t="s">
        <v>70</v>
      </c>
      <c r="C94" s="27">
        <v>39421.1</v>
      </c>
      <c r="D94" s="26">
        <v>31712.1</v>
      </c>
      <c r="E94" s="42">
        <f t="shared" si="5"/>
        <v>80.4</v>
      </c>
    </row>
    <row r="95" spans="1:5" ht="15.75">
      <c r="A95" s="59" t="s">
        <v>69</v>
      </c>
      <c r="B95" s="60" t="s">
        <v>68</v>
      </c>
      <c r="C95" s="61">
        <f>SUM(C96,C97,C98,C99,C100,C101,C102)</f>
        <v>393769.7</v>
      </c>
      <c r="D95" s="61">
        <f>SUM(D96:D102)</f>
        <v>295563</v>
      </c>
      <c r="E95" s="62">
        <f t="shared" si="5"/>
        <v>75.1</v>
      </c>
    </row>
    <row r="96" spans="1:5" ht="15.75">
      <c r="A96" s="13" t="s">
        <v>67</v>
      </c>
      <c r="B96" s="14" t="s">
        <v>66</v>
      </c>
      <c r="C96" s="27">
        <v>2243.4</v>
      </c>
      <c r="D96" s="26">
        <v>2079</v>
      </c>
      <c r="E96" s="42">
        <f t="shared" si="5"/>
        <v>92.7</v>
      </c>
    </row>
    <row r="97" spans="1:5" ht="15.75">
      <c r="A97" s="13" t="s">
        <v>65</v>
      </c>
      <c r="B97" s="14" t="s">
        <v>64</v>
      </c>
      <c r="C97" s="27"/>
      <c r="D97" s="26"/>
      <c r="E97" s="42">
        <f t="shared" si="5"/>
        <v>0</v>
      </c>
    </row>
    <row r="98" spans="1:5" ht="15.75">
      <c r="A98" s="13" t="s">
        <v>63</v>
      </c>
      <c r="B98" s="14" t="s">
        <v>62</v>
      </c>
      <c r="C98" s="27">
        <v>146532.7</v>
      </c>
      <c r="D98" s="26">
        <v>136729.1</v>
      </c>
      <c r="E98" s="42">
        <f t="shared" si="5"/>
        <v>93.3</v>
      </c>
    </row>
    <row r="99" spans="1:5" ht="15.75">
      <c r="A99" s="13" t="s">
        <v>189</v>
      </c>
      <c r="B99" s="14" t="s">
        <v>190</v>
      </c>
      <c r="C99" s="27"/>
      <c r="D99" s="26"/>
      <c r="E99" s="42">
        <f t="shared" si="5"/>
        <v>0</v>
      </c>
    </row>
    <row r="100" spans="1:5" ht="15.75">
      <c r="A100" s="13" t="s">
        <v>61</v>
      </c>
      <c r="B100" s="14" t="s">
        <v>60</v>
      </c>
      <c r="C100" s="27">
        <v>224001.5</v>
      </c>
      <c r="D100" s="26">
        <v>140495.4</v>
      </c>
      <c r="E100" s="42">
        <f t="shared" si="5"/>
        <v>62.7</v>
      </c>
    </row>
    <row r="101" spans="1:5" ht="15.75">
      <c r="A101" s="13" t="s">
        <v>183</v>
      </c>
      <c r="B101" s="14" t="s">
        <v>186</v>
      </c>
      <c r="C101" s="27">
        <v>4885.1</v>
      </c>
      <c r="D101" s="26">
        <v>2588.9</v>
      </c>
      <c r="E101" s="42">
        <f t="shared" si="5"/>
        <v>53</v>
      </c>
    </row>
    <row r="102" spans="1:5" ht="15.75">
      <c r="A102" s="13" t="s">
        <v>59</v>
      </c>
      <c r="B102" s="14" t="s">
        <v>49</v>
      </c>
      <c r="C102" s="27">
        <v>16107</v>
      </c>
      <c r="D102" s="26">
        <v>13670.6</v>
      </c>
      <c r="E102" s="42">
        <f t="shared" si="5"/>
        <v>84.9</v>
      </c>
    </row>
    <row r="103" spans="1:5" ht="15.75">
      <c r="A103" s="59" t="s">
        <v>58</v>
      </c>
      <c r="B103" s="60" t="s">
        <v>57</v>
      </c>
      <c r="C103" s="61">
        <f>SUM(C104:C107)</f>
        <v>637235.7</v>
      </c>
      <c r="D103" s="61">
        <f>SUM(D104:D107)</f>
        <v>521412.5</v>
      </c>
      <c r="E103" s="62">
        <f t="shared" si="5"/>
        <v>81.8</v>
      </c>
    </row>
    <row r="104" spans="1:5" ht="15.75">
      <c r="A104" s="13" t="s">
        <v>56</v>
      </c>
      <c r="B104" s="14" t="s">
        <v>55</v>
      </c>
      <c r="C104" s="27">
        <v>127325.1</v>
      </c>
      <c r="D104" s="26">
        <v>105757.7</v>
      </c>
      <c r="E104" s="42">
        <f t="shared" si="5"/>
        <v>83.1</v>
      </c>
    </row>
    <row r="105" spans="1:5" ht="15.75">
      <c r="A105" s="13" t="s">
        <v>54</v>
      </c>
      <c r="B105" s="14" t="s">
        <v>53</v>
      </c>
      <c r="C105" s="26">
        <v>331867.5</v>
      </c>
      <c r="D105" s="26">
        <v>298013.1</v>
      </c>
      <c r="E105" s="42">
        <f t="shared" si="5"/>
        <v>89.8</v>
      </c>
    </row>
    <row r="106" spans="1:5" ht="15.75">
      <c r="A106" s="13" t="s">
        <v>52</v>
      </c>
      <c r="B106" s="14" t="s">
        <v>51</v>
      </c>
      <c r="C106" s="29">
        <v>143858.6</v>
      </c>
      <c r="D106" s="26">
        <v>89787.2</v>
      </c>
      <c r="E106" s="42">
        <f t="shared" si="5"/>
        <v>62.4</v>
      </c>
    </row>
    <row r="107" spans="1:5" ht="15.75">
      <c r="A107" s="13" t="s">
        <v>50</v>
      </c>
      <c r="B107" s="14" t="s">
        <v>49</v>
      </c>
      <c r="C107" s="28">
        <v>34184.5</v>
      </c>
      <c r="D107" s="26">
        <v>27854.5</v>
      </c>
      <c r="E107" s="42">
        <f t="shared" si="5"/>
        <v>81.5</v>
      </c>
    </row>
    <row r="108" spans="1:5" ht="15.75">
      <c r="A108" s="59" t="s">
        <v>48</v>
      </c>
      <c r="B108" s="60" t="s">
        <v>47</v>
      </c>
      <c r="C108" s="63">
        <f>SUM(C109:C110)</f>
        <v>656161</v>
      </c>
      <c r="D108" s="63">
        <f>SUM(D109:D110)</f>
        <v>565130.1</v>
      </c>
      <c r="E108" s="64">
        <f t="shared" si="5"/>
        <v>86.1</v>
      </c>
    </row>
    <row r="109" spans="1:5" ht="15.75">
      <c r="A109" s="10" t="s">
        <v>187</v>
      </c>
      <c r="B109" s="11" t="s">
        <v>188</v>
      </c>
      <c r="C109" s="28">
        <v>656161</v>
      </c>
      <c r="D109" s="29">
        <v>565130.1</v>
      </c>
      <c r="E109" s="43">
        <f t="shared" si="5"/>
        <v>86.1</v>
      </c>
    </row>
    <row r="110" spans="1:5" ht="31.5">
      <c r="A110" s="10" t="s">
        <v>46</v>
      </c>
      <c r="B110" s="11" t="s">
        <v>45</v>
      </c>
      <c r="C110" s="28"/>
      <c r="D110" s="29"/>
      <c r="E110" s="43">
        <f t="shared" si="5"/>
        <v>0</v>
      </c>
    </row>
    <row r="111" spans="1:5" ht="15.75">
      <c r="A111" s="59" t="s">
        <v>44</v>
      </c>
      <c r="B111" s="60" t="s">
        <v>43</v>
      </c>
      <c r="C111" s="61">
        <f>SUM(C112:C117)</f>
        <v>1486695.7</v>
      </c>
      <c r="D111" s="61">
        <f>SUM(D112:D117)</f>
        <v>1297646.6</v>
      </c>
      <c r="E111" s="62">
        <f t="shared" si="5"/>
        <v>87.3</v>
      </c>
    </row>
    <row r="112" spans="1:5" ht="15.75">
      <c r="A112" s="13" t="s">
        <v>42</v>
      </c>
      <c r="B112" s="14" t="s">
        <v>41</v>
      </c>
      <c r="C112" s="27">
        <v>704279.2</v>
      </c>
      <c r="D112" s="26">
        <v>604371.7</v>
      </c>
      <c r="E112" s="42">
        <f aca="true" t="shared" si="6" ref="E112:E138">IF(C112&gt;0,D112/C112*100,0)</f>
        <v>85.8</v>
      </c>
    </row>
    <row r="113" spans="1:5" ht="15.75">
      <c r="A113" s="13" t="s">
        <v>40</v>
      </c>
      <c r="B113" s="14" t="s">
        <v>39</v>
      </c>
      <c r="C113" s="27">
        <v>608656.8</v>
      </c>
      <c r="D113" s="26">
        <v>542459</v>
      </c>
      <c r="E113" s="42">
        <f t="shared" si="6"/>
        <v>89.1</v>
      </c>
    </row>
    <row r="114" spans="1:5" ht="21.75" customHeight="1">
      <c r="A114" s="13" t="s">
        <v>197</v>
      </c>
      <c r="B114" s="14" t="s">
        <v>199</v>
      </c>
      <c r="C114" s="27">
        <v>115568</v>
      </c>
      <c r="D114" s="26">
        <v>102594.2</v>
      </c>
      <c r="E114" s="42">
        <f t="shared" si="6"/>
        <v>88.8</v>
      </c>
    </row>
    <row r="115" spans="1:5" ht="31.5">
      <c r="A115" s="13" t="s">
        <v>38</v>
      </c>
      <c r="B115" s="14" t="s">
        <v>37</v>
      </c>
      <c r="C115" s="27">
        <v>200.6</v>
      </c>
      <c r="D115" s="26">
        <v>120</v>
      </c>
      <c r="E115" s="42">
        <f t="shared" si="6"/>
        <v>59.8</v>
      </c>
    </row>
    <row r="116" spans="1:5" ht="15.75">
      <c r="A116" s="13" t="s">
        <v>36</v>
      </c>
      <c r="B116" s="14" t="s">
        <v>35</v>
      </c>
      <c r="C116" s="30">
        <v>10279.8</v>
      </c>
      <c r="D116" s="30">
        <v>10132.3</v>
      </c>
      <c r="E116" s="42">
        <f t="shared" si="6"/>
        <v>98.6</v>
      </c>
    </row>
    <row r="117" spans="1:5" ht="15.75">
      <c r="A117" s="13" t="s">
        <v>34</v>
      </c>
      <c r="B117" s="14" t="s">
        <v>33</v>
      </c>
      <c r="C117" s="27">
        <v>47711.3</v>
      </c>
      <c r="D117" s="26">
        <v>37969.4</v>
      </c>
      <c r="E117" s="42">
        <f t="shared" si="6"/>
        <v>79.6</v>
      </c>
    </row>
    <row r="118" spans="1:5" ht="15.75">
      <c r="A118" s="59" t="s">
        <v>32</v>
      </c>
      <c r="B118" s="60" t="s">
        <v>31</v>
      </c>
      <c r="C118" s="61">
        <f>SUM(C119:C120)</f>
        <v>106487.9</v>
      </c>
      <c r="D118" s="61">
        <f>SUM(D119:D120)</f>
        <v>96978.5</v>
      </c>
      <c r="E118" s="62">
        <f t="shared" si="6"/>
        <v>91.1</v>
      </c>
    </row>
    <row r="119" spans="1:5" ht="15.75">
      <c r="A119" s="13" t="s">
        <v>30</v>
      </c>
      <c r="B119" s="14" t="s">
        <v>29</v>
      </c>
      <c r="C119" s="27">
        <v>98808</v>
      </c>
      <c r="D119" s="26">
        <v>90481.5</v>
      </c>
      <c r="E119" s="42">
        <f t="shared" si="6"/>
        <v>91.6</v>
      </c>
    </row>
    <row r="120" spans="1:5" ht="31.5">
      <c r="A120" s="13" t="s">
        <v>28</v>
      </c>
      <c r="B120" s="14" t="s">
        <v>27</v>
      </c>
      <c r="C120" s="27">
        <v>7679.9</v>
      </c>
      <c r="D120" s="26">
        <v>6497</v>
      </c>
      <c r="E120" s="42">
        <f t="shared" si="6"/>
        <v>84.6</v>
      </c>
    </row>
    <row r="121" spans="1:5" ht="15.75">
      <c r="A121" s="59" t="s">
        <v>26</v>
      </c>
      <c r="B121" s="60" t="s">
        <v>25</v>
      </c>
      <c r="C121" s="61">
        <f>SUM(C122:C126)</f>
        <v>81593.6</v>
      </c>
      <c r="D121" s="61">
        <f>SUM(D122:D126)</f>
        <v>26905.1</v>
      </c>
      <c r="E121" s="62">
        <f t="shared" si="6"/>
        <v>33</v>
      </c>
    </row>
    <row r="122" spans="1:5" ht="15.75">
      <c r="A122" s="13" t="s">
        <v>179</v>
      </c>
      <c r="B122" s="14" t="s">
        <v>180</v>
      </c>
      <c r="C122" s="27">
        <v>5994.6</v>
      </c>
      <c r="D122" s="26">
        <v>5061</v>
      </c>
      <c r="E122" s="42">
        <f t="shared" si="6"/>
        <v>84.4</v>
      </c>
    </row>
    <row r="123" spans="1:5" ht="15.75">
      <c r="A123" s="13" t="s">
        <v>198</v>
      </c>
      <c r="B123" s="14" t="s">
        <v>201</v>
      </c>
      <c r="C123" s="27"/>
      <c r="D123" s="26"/>
      <c r="E123" s="42">
        <f t="shared" si="6"/>
        <v>0</v>
      </c>
    </row>
    <row r="124" spans="1:5" ht="15.75">
      <c r="A124" s="13" t="s">
        <v>24</v>
      </c>
      <c r="B124" s="14" t="s">
        <v>23</v>
      </c>
      <c r="C124" s="27">
        <v>2617.2</v>
      </c>
      <c r="D124" s="26">
        <v>2128.1</v>
      </c>
      <c r="E124" s="42">
        <f t="shared" si="6"/>
        <v>81.3</v>
      </c>
    </row>
    <row r="125" spans="1:5" ht="15.75">
      <c r="A125" s="13" t="s">
        <v>22</v>
      </c>
      <c r="B125" s="14" t="s">
        <v>21</v>
      </c>
      <c r="C125" s="27">
        <v>70727.3</v>
      </c>
      <c r="D125" s="26">
        <v>18765.9</v>
      </c>
      <c r="E125" s="42">
        <f t="shared" si="6"/>
        <v>26.5</v>
      </c>
    </row>
    <row r="126" spans="1:5" ht="15.75">
      <c r="A126" s="19" t="s">
        <v>20</v>
      </c>
      <c r="B126" s="20" t="s">
        <v>19</v>
      </c>
      <c r="C126" s="31">
        <v>2254.5</v>
      </c>
      <c r="D126" s="32">
        <v>950.1</v>
      </c>
      <c r="E126" s="42">
        <f t="shared" si="6"/>
        <v>42.1</v>
      </c>
    </row>
    <row r="127" spans="1:9" ht="15.75">
      <c r="A127" s="59" t="s">
        <v>18</v>
      </c>
      <c r="B127" s="60" t="s">
        <v>17</v>
      </c>
      <c r="C127" s="61">
        <f>SUM(C128:C129)</f>
        <v>64515.2</v>
      </c>
      <c r="D127" s="61">
        <f>SUM(D128:D129)</f>
        <v>53255.5</v>
      </c>
      <c r="E127" s="62">
        <f t="shared" si="6"/>
        <v>82.5</v>
      </c>
      <c r="I127" s="91"/>
    </row>
    <row r="128" spans="1:5" ht="15.75">
      <c r="A128" s="10" t="s">
        <v>16</v>
      </c>
      <c r="B128" s="11" t="s">
        <v>15</v>
      </c>
      <c r="C128" s="27">
        <v>62841.5</v>
      </c>
      <c r="D128" s="26">
        <v>51812</v>
      </c>
      <c r="E128" s="100">
        <f t="shared" si="6"/>
        <v>82.4</v>
      </c>
    </row>
    <row r="129" spans="1:5" ht="31.5">
      <c r="A129" s="10" t="s">
        <v>226</v>
      </c>
      <c r="B129" s="11" t="s">
        <v>227</v>
      </c>
      <c r="C129" s="27">
        <v>1673.7</v>
      </c>
      <c r="D129" s="26">
        <v>1443.5</v>
      </c>
      <c r="E129" s="100">
        <f t="shared" si="6"/>
        <v>86.2</v>
      </c>
    </row>
    <row r="130" spans="1:5" ht="15.75">
      <c r="A130" s="59" t="s">
        <v>14</v>
      </c>
      <c r="B130" s="60" t="s">
        <v>13</v>
      </c>
      <c r="C130" s="61">
        <f>SUM(C131:C133)</f>
        <v>6145.9</v>
      </c>
      <c r="D130" s="61">
        <f>SUM(D131,D132)</f>
        <v>5569.8</v>
      </c>
      <c r="E130" s="62">
        <f t="shared" si="6"/>
        <v>90.6</v>
      </c>
    </row>
    <row r="131" spans="1:5" ht="15.75">
      <c r="A131" s="10" t="s">
        <v>184</v>
      </c>
      <c r="B131" s="11" t="s">
        <v>185</v>
      </c>
      <c r="C131" s="27">
        <v>2716.1</v>
      </c>
      <c r="D131" s="26">
        <v>2483.1</v>
      </c>
      <c r="E131" s="100">
        <f t="shared" si="6"/>
        <v>91.4</v>
      </c>
    </row>
    <row r="132" spans="1:5" ht="15.75">
      <c r="A132" s="10" t="s">
        <v>12</v>
      </c>
      <c r="B132" s="11" t="s">
        <v>11</v>
      </c>
      <c r="C132" s="27">
        <v>3429.8</v>
      </c>
      <c r="D132" s="26">
        <v>3086.7</v>
      </c>
      <c r="E132" s="100">
        <f t="shared" si="6"/>
        <v>90</v>
      </c>
    </row>
    <row r="133" spans="1:5" ht="31.5">
      <c r="A133" s="10" t="s">
        <v>10</v>
      </c>
      <c r="B133" s="11" t="s">
        <v>9</v>
      </c>
      <c r="C133" s="27"/>
      <c r="D133" s="26"/>
      <c r="E133" s="62">
        <f t="shared" si="6"/>
        <v>0</v>
      </c>
    </row>
    <row r="134" spans="1:5" ht="31.5">
      <c r="A134" s="59" t="s">
        <v>8</v>
      </c>
      <c r="B134" s="60" t="s">
        <v>7</v>
      </c>
      <c r="C134" s="61">
        <f>SUM(C135)</f>
        <v>0</v>
      </c>
      <c r="D134" s="61">
        <f>SUM(D135)</f>
        <v>0</v>
      </c>
      <c r="E134" s="62">
        <f t="shared" si="6"/>
        <v>0</v>
      </c>
    </row>
    <row r="135" spans="1:5" ht="32.25" thickBot="1">
      <c r="A135" s="34" t="s">
        <v>6</v>
      </c>
      <c r="B135" s="35" t="s">
        <v>5</v>
      </c>
      <c r="C135" s="31"/>
      <c r="D135" s="32">
        <v>0</v>
      </c>
      <c r="E135" s="62">
        <f t="shared" si="6"/>
        <v>0</v>
      </c>
    </row>
    <row r="136" spans="1:5" ht="61.5" customHeight="1" thickBot="1">
      <c r="A136" s="82" t="s">
        <v>169</v>
      </c>
      <c r="B136" s="88" t="s">
        <v>200</v>
      </c>
      <c r="C136" s="90">
        <f>SUM(C137)</f>
        <v>0</v>
      </c>
      <c r="D136" s="89">
        <f>SUM(D137)</f>
        <v>0</v>
      </c>
      <c r="E136" s="62">
        <f t="shared" si="6"/>
        <v>0</v>
      </c>
    </row>
    <row r="137" spans="1:5" ht="32.25" customHeight="1" thickBot="1">
      <c r="A137" s="81" t="s">
        <v>168</v>
      </c>
      <c r="B137" s="86" t="s">
        <v>167</v>
      </c>
      <c r="C137" s="87"/>
      <c r="D137" s="87"/>
      <c r="E137" s="62">
        <f t="shared" si="6"/>
        <v>0</v>
      </c>
    </row>
    <row r="138" spans="1:5" ht="16.5" thickBot="1">
      <c r="A138" s="69" t="s">
        <v>4</v>
      </c>
      <c r="B138" s="83" t="s">
        <v>3</v>
      </c>
      <c r="C138" s="84">
        <f>C80+C89+C91+C95+C103+C108+C111+C118+C121+C127+C130+C134+C136</f>
        <v>3660937.4</v>
      </c>
      <c r="D138" s="84">
        <f>D80+D89+D91+D95+D103+D108+D111+D118+D121+D127+D130+D134+D136</f>
        <v>3039324.5</v>
      </c>
      <c r="E138" s="85">
        <f t="shared" si="6"/>
        <v>83</v>
      </c>
    </row>
    <row r="139" spans="1:5" ht="48" thickBot="1">
      <c r="A139" s="21" t="s">
        <v>2</v>
      </c>
      <c r="B139" s="22" t="s">
        <v>1</v>
      </c>
      <c r="C139" s="33">
        <f>C77-C138</f>
        <v>-190571.7</v>
      </c>
      <c r="D139" s="33">
        <f>D77-D138</f>
        <v>58106.5</v>
      </c>
      <c r="E139" s="33"/>
    </row>
    <row r="142" spans="1:5" ht="18.75" customHeight="1">
      <c r="A142" s="128" t="s">
        <v>191</v>
      </c>
      <c r="B142" s="128"/>
      <c r="C142" s="23"/>
      <c r="D142" s="23"/>
      <c r="E142" s="39" t="s">
        <v>192</v>
      </c>
    </row>
    <row r="145" spans="2:5" ht="15.75">
      <c r="B145" s="40"/>
      <c r="C145" s="38"/>
      <c r="D145" s="102"/>
      <c r="E145" s="38"/>
    </row>
  </sheetData>
  <sheetProtection insertRows="0"/>
  <autoFilter ref="A5:E139"/>
  <mergeCells count="3">
    <mergeCell ref="A2:E2"/>
    <mergeCell ref="A1:E1"/>
    <mergeCell ref="A142:B142"/>
  </mergeCells>
  <printOptions/>
  <pageMargins left="0.1968503937007874" right="0" top="0.1968503937007874" bottom="0.1968503937007874" header="0.31496062992125984" footer="0.31496062992125984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Пользователь Windows</cp:lastModifiedBy>
  <cp:lastPrinted>2022-12-06T11:47:36Z</cp:lastPrinted>
  <dcterms:created xsi:type="dcterms:W3CDTF">2002-10-29T08:22:06Z</dcterms:created>
  <dcterms:modified xsi:type="dcterms:W3CDTF">2022-12-15T07:38:35Z</dcterms:modified>
  <cp:category/>
  <cp:version/>
  <cp:contentType/>
  <cp:contentStatus/>
</cp:coreProperties>
</file>