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9315" tabRatio="910" activeTab="0"/>
  </bookViews>
  <sheets>
    <sheet name="КБ" sheetId="1" r:id="rId1"/>
    <sheet name="Лист2" sheetId="2" r:id="rId2"/>
    <sheet name="Лист1" sheetId="3" r:id="rId3"/>
    <sheet name="Лист3" sheetId="4" r:id="rId4"/>
  </sheets>
  <definedNames>
    <definedName name="_xlnm._FilterDatabase" localSheetId="0" hidden="1">'КБ'!$A$5:$F$135</definedName>
    <definedName name="_xlnm.Print_Titles" localSheetId="0">'КБ'!$4:$4</definedName>
    <definedName name="_xlnm.Print_Area" localSheetId="0">'КБ'!$A$1:$G$138</definedName>
  </definedNames>
  <calcPr fullCalcOnLoad="1" fullPrecision="0"/>
</workbook>
</file>

<file path=xl/sharedStrings.xml><?xml version="1.0" encoding="utf-8"?>
<sst xmlns="http://schemas.openxmlformats.org/spreadsheetml/2006/main" count="276" uniqueCount="266">
  <si>
    <t>3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</si>
  <si>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</si>
  <si>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</si>
  <si>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</si>
  <si>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</si>
  <si>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</si>
  <si>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</si>
  <si>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</si>
  <si>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</si>
  <si>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</si>
  <si>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</si>
  <si>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</si>
  <si>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</si>
  <si>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</si>
  <si>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</si>
  <si>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</si>
  <si>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</si>
  <si>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</si>
  <si>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</si>
  <si>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</si>
  <si>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</si>
  <si>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</si>
  <si>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</si>
  <si>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</si>
  <si>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</si>
  <si>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</si>
  <si>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</si>
  <si>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</si>
  <si>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</si>
  <si>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</si>
  <si>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</si>
  <si>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</si>
  <si>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</si>
  <si>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</si>
  <si>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</si>
  <si>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</si>
  <si>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</si>
  <si>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</si>
  <si>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</si>
  <si>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</si>
  <si>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</si>
  <si>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</si>
  <si>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</si>
  <si>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</si>
  <si>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</si>
  <si>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</si>
  <si>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</si>
  <si>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</si>
  <si>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</si>
  <si>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</si>
  <si>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</si>
  <si>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</si>
  <si>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</si>
  <si>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</si>
  <si>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</si>
  <si>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</si>
  <si>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</si>
  <si>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</si>
  <si>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</si>
  <si>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</si>
  <si>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</si>
  <si>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</si>
  <si>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</si>
  <si>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</si>
  <si>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</si>
  <si>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</si>
  <si>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</si>
  <si>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</si>
  <si>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</si>
  <si>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</si>
  <si>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</si>
  <si>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</si>
  <si>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</si>
  <si>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</si>
  <si>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</si>
  <si>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</si>
  <si>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</si>
  <si>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</si>
  <si>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</si>
  <si>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</si>
  <si>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</si>
  <si>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</si>
  <si>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</si>
  <si>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</si>
  <si>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</si>
  <si>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</si>
  <si>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</si>
  <si>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</si>
  <si>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</si>
  <si>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</si>
  <si>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</si>
  <si>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</si>
  <si>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</si>
  <si>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</si>
  <si>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</si>
  <si>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</si>
  <si>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</si>
  <si>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</si>
  <si>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</si>
  <si>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</si>
  <si>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</si>
  <si>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</si>
  <si>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</si>
  <si>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</si>
  <si>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</si>
  <si>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</si>
  <si>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</si>
  <si>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</si>
  <si>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</si>
  <si>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</si>
  <si>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</si>
  <si>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</si>
  <si>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</si>
  <si>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</si>
  <si>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</si>
  <si>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</si>
  <si>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</si>
  <si>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</si>
  <si>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</si>
  <si>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</si>
  <si>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</si>
  <si>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</si>
  <si>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</si>
  <si>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</si>
  <si>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</si>
  <si>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</si>
  <si>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</si>
  <si>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</si>
  <si>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</si>
  <si>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</si>
  <si>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</si>
  <si>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</si>
  <si>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</si>
  <si>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</si>
  <si>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</si>
  <si>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</si>
  <si>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</si>
  <si>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</si>
  <si>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</si>
  <si>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</si>
  <si>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</si>
  <si>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</si>
  <si>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</si>
  <si>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</si>
  <si>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</si>
  <si>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</si>
  <si>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</si>
  <si>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</si>
  <si>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</si>
  <si>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</si>
  <si>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</si>
  <si>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</si>
  <si>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</si>
  <si>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</si>
  <si>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</si>
  <si>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</si>
  <si>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</si>
  <si>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</si>
  <si>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</si>
  <si>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</si>
  <si>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</si>
  <si>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</si>
  <si>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</si>
  <si>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</si>
  <si>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</si>
  <si>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</si>
  <si>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</si>
  <si>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</si>
  <si>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</si>
  <si>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</si>
  <si>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</si>
  <si>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</si>
  <si>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</si>
  <si>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</si>
  <si>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</si>
  <si>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</si>
  <si>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</si>
  <si>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</si>
  <si>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</si>
  <si>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</si>
  <si>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</si>
  <si>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</si>
  <si>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</si>
  <si>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</si>
  <si>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</si>
  <si>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</si>
  <si>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</si>
  <si>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</si>
  <si>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</si>
  <si>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</si>
  <si>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</si>
  <si>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</si>
  <si>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</si>
  <si>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</si>
  <si>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</si>
  <si>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</si>
  <si>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4</t>
  </si>
  <si>
    <t>Налог, взимаемый в связи с применением упрощенной системы налогообложения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</si>
  <si>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</si>
  <si>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</si>
  <si>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</si>
  <si>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</si>
  <si>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</si>
  <si>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</si>
  <si>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</si>
  <si>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</si>
  <si>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</si>
  <si>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</si>
  <si>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</si>
  <si>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</si>
  <si>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</si>
  <si>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</si>
  <si>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</si>
  <si>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</si>
  <si>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</si>
  <si>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</si>
  <si>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000 111 07000 00 0000 120</t>
  </si>
  <si>
    <t>000 111 09000  00 0000 120</t>
  </si>
  <si>
    <t>000 111 09044 140 000 120</t>
  </si>
  <si>
    <t>000 1 16 01173 01 0000 140</t>
  </si>
  <si>
    <t>000 1 16 07010 14 0000 140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</si>
  <si>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</si>
  <si>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</si>
  <si>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</si>
  <si>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</si>
  <si>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</si>
  <si>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</si>
  <si>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</si>
  <si>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</si>
  <si>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</si>
  <si>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</si>
  <si>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</si>
  <si>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</si>
  <si>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</si>
  <si>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</si>
  <si>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000 1 14 13040 14 0000 410</t>
  </si>
  <si>
    <t>000 111 05300 00 0000 120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</si>
  <si>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</si>
  <si>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</si>
  <si>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</si>
  <si>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</si>
  <si>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</si>
  <si>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</si>
  <si>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</si>
  <si>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ОБСЛУЖИВАНИЕ ГОСУДАРСТВЕННОГО                 (МУНИЦИПАЛЬНОГО) ДОЛГА</t>
  </si>
  <si>
    <t>более 200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</si>
  <si>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</si>
  <si>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</si>
  <si>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000 11601133010000140</t>
  </si>
  <si>
    <t>000 1 16 10123 01 0000 140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</si>
  <si>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</si>
  <si>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Назначено на 1 полугодие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</si>
  <si>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</si>
  <si>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</si>
  <si>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</si>
  <si>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</si>
  <si>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</si>
  <si>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</si>
  <si>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</si>
  <si>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</si>
  <si>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</si>
  <si>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</si>
  <si>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</si>
  <si>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</si>
  <si>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% исполнения к полугодовым  назначениям</t>
  </si>
  <si>
    <t>на 01.06.2023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</si>
</sst>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4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79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3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4" xfId="79" applyNumberFormat="1" applyFont="1" applyFill="1" applyBorder="1" applyAlignment="1" applyProtection="1">
      <alignment horizontal="center" vertical="center" wrapText="1"/>
      <protection/>
    </xf>
    <xf numFmtId="180" fontId="2" fillId="0" borderId="24" xfId="79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3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4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31" xfId="79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9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180" fontId="4" fillId="34" borderId="33" xfId="79" applyNumberFormat="1" applyFont="1" applyFill="1" applyBorder="1" applyAlignment="1" applyProtection="1">
      <alignment horizontal="center" vertical="center" wrapText="1"/>
      <protection/>
    </xf>
    <xf numFmtId="180" fontId="4" fillId="34" borderId="32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4" xfId="7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4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25" xfId="79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180" fontId="4" fillId="34" borderId="10" xfId="79" applyNumberFormat="1" applyFont="1" applyFill="1" applyBorder="1" applyAlignment="1" applyProtection="1">
      <alignment horizontal="center" vertical="center" wrapText="1"/>
      <protection locked="0"/>
    </xf>
    <xf numFmtId="49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52" fillId="33" borderId="18" xfId="0" applyNumberFormat="1" applyFont="1" applyFill="1" applyBorder="1" applyAlignment="1" applyProtection="1">
      <alignment horizontal="right" vertical="center"/>
      <protection locked="0"/>
    </xf>
    <xf numFmtId="0" fontId="52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/>
      <protection/>
    </xf>
    <xf numFmtId="49" fontId="53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5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180" fontId="2" fillId="37" borderId="24" xfId="79" applyNumberFormat="1" applyFont="1" applyFill="1" applyBorder="1" applyAlignment="1" applyProtection="1">
      <alignment horizontal="center" vertical="center" wrapText="1"/>
      <protection/>
    </xf>
    <xf numFmtId="180" fontId="4" fillId="37" borderId="24" xfId="79" applyNumberFormat="1" applyFont="1" applyFill="1" applyBorder="1" applyAlignment="1" applyProtection="1">
      <alignment horizontal="center" vertical="center" wrapText="1"/>
      <protection/>
    </xf>
    <xf numFmtId="0" fontId="51" fillId="0" borderId="35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1"/>
  <sheetViews>
    <sheetView showZeros="0" tabSelected="1" view="pageBreakPreview" zoomScale="80" zoomScaleNormal="90" zoomScaleSheetLayoutView="80" zoomScalePageLayoutView="0" workbookViewId="0" topLeftCell="A1">
      <pane ySplit="7" topLeftCell="A133" activePane="bottomLeft" state="frozen"/>
      <selection pane="topLeft" activeCell="A1" sqref="A1"/>
      <selection pane="bottomLeft" activeCell="B141" sqref="B141:F141"/>
    </sheetView>
  </sheetViews>
  <sheetFormatPr defaultColWidth="9.00390625" defaultRowHeight="12.75"/>
  <cols>
    <col min="1" max="1" width="29.75390625" style="3" customWidth="1"/>
    <col min="2" max="2" width="55.375" style="3" customWidth="1"/>
    <col min="3" max="3" width="15.375" style="3" customWidth="1"/>
    <col min="4" max="4" width="13.625" style="3" customWidth="1"/>
    <col min="5" max="5" width="14.75390625" style="3" customWidth="1"/>
    <col min="6" max="6" width="11.00390625" style="3" customWidth="1"/>
    <col min="7" max="7" width="14.875" style="3" customWidth="1"/>
    <col min="8" max="16384" width="9.125" style="3" customWidth="1"/>
  </cols>
  <sheetData>
    <row r="1" spans="1:7" ht="26.25" customHeight="1">
      <c r="A1" s="136" t="s">
        <v>209</v>
      </c>
      <c r="B1" s="136"/>
      <c r="C1" s="136"/>
      <c r="D1" s="136"/>
      <c r="E1" s="136"/>
      <c r="F1" s="136"/>
      <c r="G1" s="41"/>
    </row>
    <row r="2" spans="1:7" ht="27.75" customHeight="1">
      <c r="A2" s="135" t="s">
        <v>265</v>
      </c>
      <c r="B2" s="135"/>
      <c r="C2" s="135"/>
      <c r="D2" s="135"/>
      <c r="E2" s="135"/>
      <c r="F2" s="135"/>
      <c r="G2" s="41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157</v>
      </c>
      <c r="B4" s="48" t="s">
        <v>156</v>
      </c>
      <c r="C4" s="8" t="s">
        <v>161</v>
      </c>
      <c r="D4" s="9" t="s">
        <v>251</v>
      </c>
      <c r="E4" s="9" t="s">
        <v>155</v>
      </c>
      <c r="F4" s="42" t="s">
        <v>154</v>
      </c>
      <c r="G4" s="42" t="s">
        <v>264</v>
      </c>
    </row>
    <row r="5" spans="1:7" ht="15.75">
      <c r="A5" s="49">
        <v>1</v>
      </c>
      <c r="B5" s="50">
        <v>2</v>
      </c>
      <c r="C5" s="51" t="s">
        <v>0</v>
      </c>
      <c r="D5" s="51" t="s">
        <v>196</v>
      </c>
      <c r="E5" s="52">
        <v>5</v>
      </c>
      <c r="F5" s="53">
        <v>6</v>
      </c>
      <c r="G5" s="88">
        <v>7</v>
      </c>
    </row>
    <row r="6" spans="1:7" ht="16.5" thickBot="1">
      <c r="A6" s="112"/>
      <c r="B6" s="113" t="s">
        <v>153</v>
      </c>
      <c r="C6" s="114"/>
      <c r="D6" s="114"/>
      <c r="E6" s="115"/>
      <c r="F6" s="115"/>
      <c r="G6" s="116"/>
    </row>
    <row r="7" spans="1:7" ht="16.5" thickBot="1">
      <c r="A7" s="118" t="s">
        <v>152</v>
      </c>
      <c r="B7" s="119" t="s">
        <v>151</v>
      </c>
      <c r="C7" s="120">
        <f>C8+C23</f>
        <v>775394</v>
      </c>
      <c r="D7" s="120">
        <f>D8+D23</f>
        <v>291823.4</v>
      </c>
      <c r="E7" s="120">
        <f>E8+E23</f>
        <v>307279.4</v>
      </c>
      <c r="F7" s="120">
        <f>IF(C7&gt;0,E7/C7*100,0)</f>
        <v>39.6</v>
      </c>
      <c r="G7" s="121">
        <f>IF(D7&gt;0,E7/D7*100,0)</f>
        <v>105.3</v>
      </c>
    </row>
    <row r="8" spans="1:7" ht="15.75">
      <c r="A8" s="117"/>
      <c r="B8" s="66" t="s">
        <v>150</v>
      </c>
      <c r="C8" s="67">
        <f>C9+C12+C17+C20+C11</f>
        <v>682069.7</v>
      </c>
      <c r="D8" s="67">
        <f>D9+D12+D17+D20+D11</f>
        <v>234114.1</v>
      </c>
      <c r="E8" s="67">
        <f>E9+E12+E17+E20+E11</f>
        <v>233155</v>
      </c>
      <c r="F8" s="67">
        <f>IF(C8&gt;0,E8/C8*100,0)</f>
        <v>34.2</v>
      </c>
      <c r="G8" s="67">
        <f>IF(D8&gt;0,E8/D8*100,0)</f>
        <v>99.6</v>
      </c>
    </row>
    <row r="9" spans="1:7" ht="15.75">
      <c r="A9" s="97" t="s">
        <v>149</v>
      </c>
      <c r="B9" s="25" t="s">
        <v>148</v>
      </c>
      <c r="C9" s="2">
        <f>C10</f>
        <v>372620.7</v>
      </c>
      <c r="D9" s="2">
        <f>D10</f>
        <v>146812.6</v>
      </c>
      <c r="E9" s="2">
        <f>E10</f>
        <v>131624.1</v>
      </c>
      <c r="F9" s="26">
        <f>IF(C9&gt;0,E9/C9*100,0)</f>
        <v>35.3</v>
      </c>
      <c r="G9" s="2">
        <f>IF(D9&gt;0,E9/D9*100,0)</f>
        <v>89.7</v>
      </c>
    </row>
    <row r="10" spans="1:7" s="12" customFormat="1" ht="15.75">
      <c r="A10" s="89" t="s">
        <v>147</v>
      </c>
      <c r="B10" s="90" t="s">
        <v>146</v>
      </c>
      <c r="C10" s="36">
        <v>372620.7</v>
      </c>
      <c r="D10" s="36">
        <v>146812.6</v>
      </c>
      <c r="E10" s="1">
        <v>131624.1</v>
      </c>
      <c r="F10" s="1">
        <f>IF(C10&gt;0,E10/C10*100,0)</f>
        <v>35.3</v>
      </c>
      <c r="G10" s="2">
        <f aca="true" t="shared" si="0" ref="G10:G22">IF(D10&gt;0,E10/D10*100,0)</f>
        <v>89.7</v>
      </c>
    </row>
    <row r="11" spans="1:7" s="12" customFormat="1" ht="15.75">
      <c r="A11" s="98" t="s">
        <v>173</v>
      </c>
      <c r="B11" s="99" t="s">
        <v>172</v>
      </c>
      <c r="C11" s="37">
        <v>34792.5</v>
      </c>
      <c r="D11" s="37">
        <v>13481.7</v>
      </c>
      <c r="E11" s="37">
        <v>16112.4</v>
      </c>
      <c r="F11" s="1">
        <f aca="true" t="shared" si="1" ref="F11:F22">IF(C11&gt;0,E11/C11*100,0)</f>
        <v>46.3</v>
      </c>
      <c r="G11" s="2">
        <f t="shared" si="0"/>
        <v>119.5</v>
      </c>
    </row>
    <row r="12" spans="1:7" s="12" customFormat="1" ht="15.75">
      <c r="A12" s="98" t="s">
        <v>145</v>
      </c>
      <c r="B12" s="99" t="s">
        <v>144</v>
      </c>
      <c r="C12" s="37">
        <f>SUM(C13:C16)</f>
        <v>81159.7</v>
      </c>
      <c r="D12" s="37">
        <f>SUM(D13:D16)</f>
        <v>37637</v>
      </c>
      <c r="E12" s="37">
        <f>SUM(E13:E16)</f>
        <v>50252.6</v>
      </c>
      <c r="F12" s="1">
        <f t="shared" si="1"/>
        <v>61.9</v>
      </c>
      <c r="G12" s="2">
        <f t="shared" si="0"/>
        <v>133.5</v>
      </c>
    </row>
    <row r="13" spans="1:7" s="12" customFormat="1" ht="42" customHeight="1">
      <c r="A13" s="100" t="s">
        <v>195</v>
      </c>
      <c r="B13" s="24" t="s">
        <v>197</v>
      </c>
      <c r="C13" s="36">
        <v>66974.5</v>
      </c>
      <c r="D13" s="36">
        <v>30406.5</v>
      </c>
      <c r="E13" s="36">
        <v>39486.1</v>
      </c>
      <c r="F13" s="1">
        <f t="shared" si="1"/>
        <v>59</v>
      </c>
      <c r="G13" s="2">
        <f t="shared" si="0"/>
        <v>129.9</v>
      </c>
    </row>
    <row r="14" spans="1:7" s="12" customFormat="1" ht="31.5">
      <c r="A14" s="89" t="s">
        <v>165</v>
      </c>
      <c r="B14" s="90" t="s">
        <v>143</v>
      </c>
      <c r="C14" s="36">
        <v>0</v>
      </c>
      <c r="D14" s="36">
        <v>0</v>
      </c>
      <c r="E14" s="36">
        <v>-611.7</v>
      </c>
      <c r="F14" s="1">
        <f t="shared" si="1"/>
        <v>0</v>
      </c>
      <c r="G14" s="2">
        <f t="shared" si="0"/>
        <v>0</v>
      </c>
    </row>
    <row r="15" spans="1:7" s="12" customFormat="1" ht="15.75">
      <c r="A15" s="89" t="s">
        <v>166</v>
      </c>
      <c r="B15" s="90" t="s">
        <v>142</v>
      </c>
      <c r="C15" s="36">
        <v>3386</v>
      </c>
      <c r="D15" s="36">
        <v>2173.8</v>
      </c>
      <c r="E15" s="36">
        <v>6207.2</v>
      </c>
      <c r="F15" s="1">
        <f t="shared" si="1"/>
        <v>183.3</v>
      </c>
      <c r="G15" s="2" t="s">
        <v>245</v>
      </c>
    </row>
    <row r="16" spans="1:7" s="12" customFormat="1" ht="39" customHeight="1">
      <c r="A16" s="89" t="s">
        <v>167</v>
      </c>
      <c r="B16" s="90" t="s">
        <v>168</v>
      </c>
      <c r="C16" s="36">
        <v>10799.2</v>
      </c>
      <c r="D16" s="36">
        <v>5056.7</v>
      </c>
      <c r="E16" s="36">
        <v>5171</v>
      </c>
      <c r="F16" s="1">
        <f t="shared" si="1"/>
        <v>47.9</v>
      </c>
      <c r="G16" s="2">
        <f t="shared" si="0"/>
        <v>102.3</v>
      </c>
    </row>
    <row r="17" spans="1:7" s="12" customFormat="1" ht="15.75">
      <c r="A17" s="98" t="s">
        <v>141</v>
      </c>
      <c r="B17" s="99" t="s">
        <v>140</v>
      </c>
      <c r="C17" s="37">
        <f>SUM(C18:C19)</f>
        <v>183093.8</v>
      </c>
      <c r="D17" s="37">
        <f>SUM(D18:D19)</f>
        <v>31325.9</v>
      </c>
      <c r="E17" s="37">
        <f>SUM(E18:E19)</f>
        <v>32008.6</v>
      </c>
      <c r="F17" s="1">
        <f t="shared" si="1"/>
        <v>17.5</v>
      </c>
      <c r="G17" s="2">
        <f t="shared" si="0"/>
        <v>102.2</v>
      </c>
    </row>
    <row r="18" spans="1:7" s="12" customFormat="1" ht="15.75">
      <c r="A18" s="89" t="s">
        <v>139</v>
      </c>
      <c r="B18" s="90" t="s">
        <v>138</v>
      </c>
      <c r="C18" s="36">
        <v>62214.2</v>
      </c>
      <c r="D18" s="36">
        <v>5848.1</v>
      </c>
      <c r="E18" s="36">
        <v>3204.2</v>
      </c>
      <c r="F18" s="1">
        <f t="shared" si="1"/>
        <v>5.2</v>
      </c>
      <c r="G18" s="2">
        <f t="shared" si="0"/>
        <v>54.8</v>
      </c>
    </row>
    <row r="19" spans="1:7" s="12" customFormat="1" ht="15.75">
      <c r="A19" s="89" t="s">
        <v>137</v>
      </c>
      <c r="B19" s="90" t="s">
        <v>136</v>
      </c>
      <c r="C19" s="36">
        <v>120879.6</v>
      </c>
      <c r="D19" s="36">
        <v>25477.8</v>
      </c>
      <c r="E19" s="36">
        <v>28804.4</v>
      </c>
      <c r="F19" s="1">
        <f t="shared" si="1"/>
        <v>23.8</v>
      </c>
      <c r="G19" s="2">
        <f t="shared" si="0"/>
        <v>113.1</v>
      </c>
    </row>
    <row r="20" spans="1:7" s="12" customFormat="1" ht="15.75">
      <c r="A20" s="98" t="s">
        <v>135</v>
      </c>
      <c r="B20" s="99" t="s">
        <v>134</v>
      </c>
      <c r="C20" s="37">
        <f>SUM(C21:C22)</f>
        <v>10403</v>
      </c>
      <c r="D20" s="37">
        <f>SUM(D21:D22)</f>
        <v>4856.9</v>
      </c>
      <c r="E20" s="37">
        <f>SUM(E21:E22)</f>
        <v>3157.3</v>
      </c>
      <c r="F20" s="1">
        <f t="shared" si="1"/>
        <v>30.3</v>
      </c>
      <c r="G20" s="2">
        <f t="shared" si="0"/>
        <v>65</v>
      </c>
    </row>
    <row r="21" spans="1:7" s="12" customFormat="1" ht="54" customHeight="1">
      <c r="A21" s="89" t="s">
        <v>133</v>
      </c>
      <c r="B21" s="90" t="s">
        <v>132</v>
      </c>
      <c r="C21" s="36">
        <v>10253</v>
      </c>
      <c r="D21" s="36">
        <v>4781.9</v>
      </c>
      <c r="E21" s="36">
        <v>3142.3</v>
      </c>
      <c r="F21" s="1">
        <f t="shared" si="1"/>
        <v>30.6</v>
      </c>
      <c r="G21" s="2">
        <f t="shared" si="0"/>
        <v>65.7</v>
      </c>
    </row>
    <row r="22" spans="1:7" s="12" customFormat="1" ht="55.5" customHeight="1">
      <c r="A22" s="89" t="s">
        <v>131</v>
      </c>
      <c r="B22" s="90" t="s">
        <v>130</v>
      </c>
      <c r="C22" s="36">
        <v>150</v>
      </c>
      <c r="D22" s="36">
        <v>75</v>
      </c>
      <c r="E22" s="36">
        <v>15</v>
      </c>
      <c r="F22" s="1">
        <f t="shared" si="1"/>
        <v>10</v>
      </c>
      <c r="G22" s="2">
        <f t="shared" si="0"/>
        <v>20</v>
      </c>
    </row>
    <row r="23" spans="1:7" s="128" customFormat="1" ht="15.75">
      <c r="A23" s="101"/>
      <c r="B23" s="94" t="s">
        <v>129</v>
      </c>
      <c r="C23" s="56">
        <f>C24+C35+C36+C37+C41+C60</f>
        <v>93324.3</v>
      </c>
      <c r="D23" s="56">
        <f>D24+D35+D36+D37+D41+D60</f>
        <v>57709.3</v>
      </c>
      <c r="E23" s="56">
        <f>E24+E35+E36+E37+E41+E60</f>
        <v>74124.4</v>
      </c>
      <c r="F23" s="56">
        <f>IF(C23&gt;0,E23/C23*100,0)</f>
        <v>79.4</v>
      </c>
      <c r="G23" s="67">
        <f>IF(D23&gt;0,E23/D23*100,0)</f>
        <v>128.4</v>
      </c>
    </row>
    <row r="24" spans="1:7" ht="62.25" customHeight="1">
      <c r="A24" s="97" t="s">
        <v>128</v>
      </c>
      <c r="B24" s="25" t="s">
        <v>163</v>
      </c>
      <c r="C24" s="2">
        <f>SUM(C25:C32)</f>
        <v>35573.1</v>
      </c>
      <c r="D24" s="2">
        <f>SUM(D25:D32)</f>
        <v>13370</v>
      </c>
      <c r="E24" s="2">
        <f>SUM(E25:E32)</f>
        <v>17652.1</v>
      </c>
      <c r="F24" s="1">
        <f>IF(C24&gt;0,E24/C24*100,0)</f>
        <v>49.6</v>
      </c>
      <c r="G24" s="2">
        <f>IF(D24&gt;0,E24/D24*100,0)</f>
        <v>132</v>
      </c>
    </row>
    <row r="25" spans="1:7" ht="0.75" customHeight="1">
      <c r="A25" s="100" t="s">
        <v>127</v>
      </c>
      <c r="B25" s="24" t="s">
        <v>126</v>
      </c>
      <c r="C25" s="1"/>
      <c r="D25" s="1"/>
      <c r="E25" s="1"/>
      <c r="F25" s="1">
        <f aca="true" t="shared" si="2" ref="F25:F49">IF(C25&gt;0,E25/C25*100,0)</f>
        <v>0</v>
      </c>
      <c r="G25" s="2">
        <f aca="true" t="shared" si="3" ref="G25:G49">IF(D25&gt;0,E25/D25*100,0)</f>
        <v>0</v>
      </c>
    </row>
    <row r="26" spans="1:7" s="12" customFormat="1" ht="98.25" customHeight="1">
      <c r="A26" s="89" t="s">
        <v>164</v>
      </c>
      <c r="B26" s="90" t="s">
        <v>125</v>
      </c>
      <c r="C26" s="1">
        <v>8967.3</v>
      </c>
      <c r="D26" s="1">
        <v>4265.7</v>
      </c>
      <c r="E26" s="36">
        <v>5211.7</v>
      </c>
      <c r="F26" s="1">
        <f t="shared" si="2"/>
        <v>58.1</v>
      </c>
      <c r="G26" s="2">
        <f t="shared" si="3"/>
        <v>122.2</v>
      </c>
    </row>
    <row r="27" spans="1:7" s="12" customFormat="1" ht="111" customHeight="1">
      <c r="A27" s="89" t="s">
        <v>124</v>
      </c>
      <c r="B27" s="90" t="s">
        <v>123</v>
      </c>
      <c r="C27" s="36">
        <v>1136.1</v>
      </c>
      <c r="D27" s="36">
        <v>568</v>
      </c>
      <c r="E27" s="36">
        <v>726.2</v>
      </c>
      <c r="F27" s="1">
        <f t="shared" si="2"/>
        <v>63.9</v>
      </c>
      <c r="G27" s="2">
        <f t="shared" si="3"/>
        <v>127.9</v>
      </c>
    </row>
    <row r="28" spans="1:7" s="12" customFormat="1" ht="117.75" customHeight="1">
      <c r="A28" s="89" t="s">
        <v>214</v>
      </c>
      <c r="B28" s="90" t="s">
        <v>215</v>
      </c>
      <c r="C28" s="36">
        <v>741.7</v>
      </c>
      <c r="D28" s="36">
        <v>370.8</v>
      </c>
      <c r="E28" s="36">
        <v>324.8</v>
      </c>
      <c r="F28" s="1">
        <f t="shared" si="2"/>
        <v>43.8</v>
      </c>
      <c r="G28" s="2">
        <f t="shared" si="3"/>
        <v>87.6</v>
      </c>
    </row>
    <row r="29" spans="1:7" s="12" customFormat="1" ht="60" customHeight="1">
      <c r="A29" s="89" t="s">
        <v>201</v>
      </c>
      <c r="B29" s="90" t="s">
        <v>253</v>
      </c>
      <c r="C29" s="36">
        <v>19083.7</v>
      </c>
      <c r="D29" s="36">
        <v>5307</v>
      </c>
      <c r="E29" s="36">
        <v>8045.8</v>
      </c>
      <c r="F29" s="1">
        <f t="shared" si="2"/>
        <v>42.2</v>
      </c>
      <c r="G29" s="2">
        <f t="shared" si="3"/>
        <v>151.6</v>
      </c>
    </row>
    <row r="30" spans="1:7" s="12" customFormat="1" ht="51" customHeight="1">
      <c r="A30" s="100" t="s">
        <v>236</v>
      </c>
      <c r="B30" s="24" t="s">
        <v>254</v>
      </c>
      <c r="C30" s="36">
        <v>30</v>
      </c>
      <c r="D30" s="36">
        <v>12.4</v>
      </c>
      <c r="E30" s="36">
        <v>32.5</v>
      </c>
      <c r="F30" s="1">
        <f t="shared" si="2"/>
        <v>108.3</v>
      </c>
      <c r="G30" s="2" t="s">
        <v>245</v>
      </c>
    </row>
    <row r="31" spans="1:7" s="12" customFormat="1" ht="43.5" customHeight="1">
      <c r="A31" s="89" t="s">
        <v>216</v>
      </c>
      <c r="B31" s="90" t="s">
        <v>122</v>
      </c>
      <c r="C31" s="36">
        <v>26.7</v>
      </c>
      <c r="D31" s="36">
        <v>0</v>
      </c>
      <c r="E31" s="36">
        <v>0</v>
      </c>
      <c r="F31" s="1">
        <f t="shared" si="2"/>
        <v>0</v>
      </c>
      <c r="G31" s="2">
        <f t="shared" si="3"/>
        <v>0</v>
      </c>
    </row>
    <row r="32" spans="1:7" s="12" customFormat="1" ht="120" customHeight="1">
      <c r="A32" s="89" t="s">
        <v>217</v>
      </c>
      <c r="B32" s="102" t="s">
        <v>121</v>
      </c>
      <c r="C32" s="36">
        <f>SUM(C33:C34)</f>
        <v>5587.6</v>
      </c>
      <c r="D32" s="36">
        <f>SUM(D33:D34)</f>
        <v>2846.1</v>
      </c>
      <c r="E32" s="36">
        <f>SUM(E33:E34)</f>
        <v>3311.1</v>
      </c>
      <c r="F32" s="1">
        <f t="shared" si="2"/>
        <v>59.3</v>
      </c>
      <c r="G32" s="2">
        <f t="shared" si="3"/>
        <v>116.3</v>
      </c>
    </row>
    <row r="33" spans="1:7" s="12" customFormat="1" ht="114" customHeight="1">
      <c r="A33" s="89" t="s">
        <v>218</v>
      </c>
      <c r="B33" s="90" t="s">
        <v>212</v>
      </c>
      <c r="C33" s="36">
        <v>4043</v>
      </c>
      <c r="D33" s="36">
        <v>2021</v>
      </c>
      <c r="E33" s="36">
        <v>2513.5</v>
      </c>
      <c r="F33" s="1">
        <f t="shared" si="2"/>
        <v>62.2</v>
      </c>
      <c r="G33" s="2">
        <f t="shared" si="3"/>
        <v>124.4</v>
      </c>
    </row>
    <row r="34" spans="1:7" s="12" customFormat="1" ht="138" customHeight="1">
      <c r="A34" s="89" t="s">
        <v>213</v>
      </c>
      <c r="B34" s="102" t="s">
        <v>255</v>
      </c>
      <c r="C34" s="36">
        <v>1544.6</v>
      </c>
      <c r="D34" s="36">
        <v>825.1</v>
      </c>
      <c r="E34" s="36">
        <v>797.6</v>
      </c>
      <c r="F34" s="1">
        <f t="shared" si="2"/>
        <v>51.6</v>
      </c>
      <c r="G34" s="2">
        <f t="shared" si="3"/>
        <v>96.7</v>
      </c>
    </row>
    <row r="35" spans="1:7" s="12" customFormat="1" ht="15.75">
      <c r="A35" s="98" t="s">
        <v>120</v>
      </c>
      <c r="B35" s="99" t="s">
        <v>119</v>
      </c>
      <c r="C35" s="37">
        <v>3429</v>
      </c>
      <c r="D35" s="37">
        <v>2506.6</v>
      </c>
      <c r="E35" s="37">
        <v>4627.6</v>
      </c>
      <c r="F35" s="1">
        <f t="shared" si="2"/>
        <v>135</v>
      </c>
      <c r="G35" s="2">
        <f t="shared" si="3"/>
        <v>184.6</v>
      </c>
    </row>
    <row r="36" spans="1:7" s="12" customFormat="1" ht="31.5">
      <c r="A36" s="98" t="s">
        <v>118</v>
      </c>
      <c r="B36" s="99" t="s">
        <v>117</v>
      </c>
      <c r="C36" s="37">
        <v>33227.8</v>
      </c>
      <c r="D36" s="37">
        <v>33088</v>
      </c>
      <c r="E36" s="37">
        <v>40302.7</v>
      </c>
      <c r="F36" s="1">
        <f>IF(C36&gt;0,E36/C36*100,0)</f>
        <v>121.3</v>
      </c>
      <c r="G36" s="2">
        <f>IF(D36&gt;0,E36/D36*100,0)</f>
        <v>121.8</v>
      </c>
    </row>
    <row r="37" spans="1:7" s="12" customFormat="1" ht="33.75" customHeight="1">
      <c r="A37" s="98" t="s">
        <v>116</v>
      </c>
      <c r="B37" s="99" t="s">
        <v>115</v>
      </c>
      <c r="C37" s="37">
        <f>SUM(C38:C40)</f>
        <v>16900</v>
      </c>
      <c r="D37" s="37">
        <f>SUM(D38:D40)</f>
        <v>8000</v>
      </c>
      <c r="E37" s="37">
        <f>SUM(E38:E40)</f>
        <v>9252.2</v>
      </c>
      <c r="F37" s="1">
        <f t="shared" si="2"/>
        <v>54.7</v>
      </c>
      <c r="G37" s="2">
        <f t="shared" si="3"/>
        <v>115.7</v>
      </c>
    </row>
    <row r="38" spans="1:7" s="12" customFormat="1" ht="63.75" customHeight="1">
      <c r="A38" s="89" t="s">
        <v>114</v>
      </c>
      <c r="B38" s="90" t="s">
        <v>256</v>
      </c>
      <c r="C38" s="36">
        <v>9500</v>
      </c>
      <c r="D38" s="36">
        <v>4750</v>
      </c>
      <c r="E38" s="36">
        <v>6270.8</v>
      </c>
      <c r="F38" s="1">
        <f t="shared" si="2"/>
        <v>66</v>
      </c>
      <c r="G38" s="2">
        <f t="shared" si="3"/>
        <v>132</v>
      </c>
    </row>
    <row r="39" spans="1:7" s="12" customFormat="1" ht="92.25" customHeight="1">
      <c r="A39" s="89" t="s">
        <v>193</v>
      </c>
      <c r="B39" s="90" t="s">
        <v>194</v>
      </c>
      <c r="C39" s="36">
        <v>6500</v>
      </c>
      <c r="D39" s="36">
        <v>3250</v>
      </c>
      <c r="E39" s="36">
        <v>2981.4</v>
      </c>
      <c r="F39" s="1">
        <f t="shared" si="2"/>
        <v>45.9</v>
      </c>
      <c r="G39" s="2">
        <f t="shared" si="3"/>
        <v>91.7</v>
      </c>
    </row>
    <row r="40" spans="1:7" s="12" customFormat="1" ht="52.5" customHeight="1">
      <c r="A40" s="100" t="s">
        <v>235</v>
      </c>
      <c r="B40" s="24" t="s">
        <v>257</v>
      </c>
      <c r="C40" s="36">
        <v>900</v>
      </c>
      <c r="D40" s="36">
        <v>0</v>
      </c>
      <c r="E40" s="36">
        <v>0</v>
      </c>
      <c r="F40" s="1">
        <f t="shared" si="2"/>
        <v>0</v>
      </c>
      <c r="G40" s="2">
        <f t="shared" si="3"/>
        <v>0</v>
      </c>
    </row>
    <row r="41" spans="1:7" s="12" customFormat="1" ht="15.75">
      <c r="A41" s="98" t="s">
        <v>113</v>
      </c>
      <c r="B41" s="99" t="s">
        <v>112</v>
      </c>
      <c r="C41" s="37">
        <f>SUM(C42:C59)</f>
        <v>1123.5</v>
      </c>
      <c r="D41" s="37">
        <f>SUM(D42:D59)</f>
        <v>417.2</v>
      </c>
      <c r="E41" s="37">
        <f>SUM(E42:E59)</f>
        <v>1392.4</v>
      </c>
      <c r="F41" s="1">
        <f t="shared" si="2"/>
        <v>123.9</v>
      </c>
      <c r="G41" s="2" t="s">
        <v>245</v>
      </c>
    </row>
    <row r="42" spans="1:7" s="12" customFormat="1" ht="103.5" customHeight="1">
      <c r="A42" s="103" t="s">
        <v>208</v>
      </c>
      <c r="B42" s="130" t="s">
        <v>258</v>
      </c>
      <c r="C42" s="36">
        <v>52.4</v>
      </c>
      <c r="D42" s="36">
        <v>23.9</v>
      </c>
      <c r="E42" s="36">
        <v>15</v>
      </c>
      <c r="F42" s="1">
        <f t="shared" si="2"/>
        <v>28.6</v>
      </c>
      <c r="G42" s="2">
        <f t="shared" si="3"/>
        <v>62.8</v>
      </c>
    </row>
    <row r="43" spans="1:7" s="12" customFormat="1" ht="139.5" customHeight="1">
      <c r="A43" s="103" t="s">
        <v>198</v>
      </c>
      <c r="B43" s="130" t="s">
        <v>259</v>
      </c>
      <c r="C43" s="36">
        <v>88.7</v>
      </c>
      <c r="D43" s="36">
        <v>34.5</v>
      </c>
      <c r="E43" s="36">
        <v>103.2</v>
      </c>
      <c r="F43" s="1">
        <f t="shared" si="2"/>
        <v>116.3</v>
      </c>
      <c r="G43" s="2" t="s">
        <v>245</v>
      </c>
    </row>
    <row r="44" spans="1:7" s="12" customFormat="1" ht="114" customHeight="1">
      <c r="A44" s="103" t="s">
        <v>231</v>
      </c>
      <c r="B44" s="130" t="s">
        <v>233</v>
      </c>
      <c r="C44" s="36">
        <v>22.6</v>
      </c>
      <c r="D44" s="36">
        <v>8.9</v>
      </c>
      <c r="E44" s="36">
        <v>25.1</v>
      </c>
      <c r="F44" s="1">
        <f t="shared" si="2"/>
        <v>111.1</v>
      </c>
      <c r="G44" s="2" t="s">
        <v>245</v>
      </c>
    </row>
    <row r="45" spans="1:7" s="12" customFormat="1" ht="110.25">
      <c r="A45" s="103" t="s">
        <v>225</v>
      </c>
      <c r="B45" s="104" t="s">
        <v>226</v>
      </c>
      <c r="C45" s="36">
        <v>39.7</v>
      </c>
      <c r="D45" s="36">
        <v>14.8</v>
      </c>
      <c r="E45" s="36">
        <v>4</v>
      </c>
      <c r="F45" s="1">
        <f t="shared" si="2"/>
        <v>10.1</v>
      </c>
      <c r="G45" s="2">
        <f t="shared" si="3"/>
        <v>27</v>
      </c>
    </row>
    <row r="46" spans="1:7" s="12" customFormat="1" ht="118.5" customHeight="1">
      <c r="A46" s="103" t="s">
        <v>207</v>
      </c>
      <c r="B46" s="130" t="s">
        <v>202</v>
      </c>
      <c r="C46" s="36">
        <v>91.5</v>
      </c>
      <c r="D46" s="36">
        <v>34.3</v>
      </c>
      <c r="E46" s="36">
        <v>38.5</v>
      </c>
      <c r="F46" s="1">
        <f t="shared" si="2"/>
        <v>42.1</v>
      </c>
      <c r="G46" s="2">
        <f t="shared" si="3"/>
        <v>112.2</v>
      </c>
    </row>
    <row r="47" spans="1:7" s="12" customFormat="1" ht="118.5" customHeight="1">
      <c r="A47" s="103" t="s">
        <v>248</v>
      </c>
      <c r="B47" s="130" t="s">
        <v>250</v>
      </c>
      <c r="C47" s="36"/>
      <c r="D47" s="36"/>
      <c r="E47" s="36">
        <v>2.5</v>
      </c>
      <c r="F47" s="1">
        <f>IF(C47&gt;0,E47/C47*100,0)</f>
        <v>0</v>
      </c>
      <c r="G47" s="2">
        <f>IF(D47&gt;0,E47/D47*100,0)</f>
        <v>0</v>
      </c>
    </row>
    <row r="48" spans="1:7" s="12" customFormat="1" ht="144" customHeight="1">
      <c r="A48" s="103" t="s">
        <v>221</v>
      </c>
      <c r="B48" s="130" t="s">
        <v>222</v>
      </c>
      <c r="C48" s="36">
        <v>170.1</v>
      </c>
      <c r="D48" s="36">
        <v>63.8</v>
      </c>
      <c r="E48" s="36">
        <v>39.2</v>
      </c>
      <c r="F48" s="1">
        <f t="shared" si="2"/>
        <v>23</v>
      </c>
      <c r="G48" s="2">
        <f t="shared" si="3"/>
        <v>61.4</v>
      </c>
    </row>
    <row r="49" spans="1:7" s="12" customFormat="1" ht="164.25" customHeight="1">
      <c r="A49" s="103" t="s">
        <v>206</v>
      </c>
      <c r="B49" s="130" t="s">
        <v>203</v>
      </c>
      <c r="C49" s="36">
        <v>11.4</v>
      </c>
      <c r="D49" s="36">
        <v>4.3</v>
      </c>
      <c r="E49" s="36">
        <v>1.9</v>
      </c>
      <c r="F49" s="1">
        <f t="shared" si="2"/>
        <v>16.7</v>
      </c>
      <c r="G49" s="2">
        <f t="shared" si="3"/>
        <v>44.2</v>
      </c>
    </row>
    <row r="50" spans="1:7" s="12" customFormat="1" ht="129.75" customHeight="1">
      <c r="A50" s="105" t="s">
        <v>227</v>
      </c>
      <c r="B50" s="107" t="s">
        <v>228</v>
      </c>
      <c r="C50" s="36">
        <v>7.8</v>
      </c>
      <c r="D50" s="36">
        <v>3</v>
      </c>
      <c r="E50" s="36"/>
      <c r="F50" s="1">
        <f aca="true" t="shared" si="4" ref="F50:F59">IF(C50&gt;0,E50/C50*100,0)</f>
        <v>0</v>
      </c>
      <c r="G50" s="2">
        <f aca="true" t="shared" si="5" ref="G50:G59">IF(D50&gt;0,E50/D50*100,0)</f>
        <v>0</v>
      </c>
    </row>
    <row r="51" spans="1:7" s="12" customFormat="1" ht="118.5" customHeight="1">
      <c r="A51" s="103" t="s">
        <v>219</v>
      </c>
      <c r="B51" s="130" t="s">
        <v>260</v>
      </c>
      <c r="C51" s="36">
        <v>4.3</v>
      </c>
      <c r="D51" s="36">
        <v>1.6</v>
      </c>
      <c r="E51" s="36">
        <v>2</v>
      </c>
      <c r="F51" s="1">
        <f t="shared" si="4"/>
        <v>46.5</v>
      </c>
      <c r="G51" s="2">
        <f t="shared" si="5"/>
        <v>125</v>
      </c>
    </row>
    <row r="52" spans="1:7" s="12" customFormat="1" ht="120" customHeight="1">
      <c r="A52" s="103" t="s">
        <v>199</v>
      </c>
      <c r="B52" s="130" t="s">
        <v>261</v>
      </c>
      <c r="C52" s="36">
        <v>92.9</v>
      </c>
      <c r="D52" s="36">
        <v>34.8</v>
      </c>
      <c r="E52" s="36">
        <v>9.4</v>
      </c>
      <c r="F52" s="1">
        <f t="shared" si="4"/>
        <v>10.1</v>
      </c>
      <c r="G52" s="2">
        <f t="shared" si="5"/>
        <v>27</v>
      </c>
    </row>
    <row r="53" spans="1:7" s="12" customFormat="1" ht="114" customHeight="1">
      <c r="A53" s="103" t="s">
        <v>232</v>
      </c>
      <c r="B53" s="130" t="s">
        <v>234</v>
      </c>
      <c r="C53" s="36">
        <v>89.2</v>
      </c>
      <c r="D53" s="36">
        <v>45.2</v>
      </c>
      <c r="E53" s="36"/>
      <c r="F53" s="1">
        <f t="shared" si="4"/>
        <v>0</v>
      </c>
      <c r="G53" s="2">
        <f t="shared" si="5"/>
        <v>0</v>
      </c>
    </row>
    <row r="54" spans="1:7" s="12" customFormat="1" ht="140.25" customHeight="1">
      <c r="A54" s="103" t="s">
        <v>200</v>
      </c>
      <c r="B54" s="130" t="s">
        <v>262</v>
      </c>
      <c r="C54" s="36">
        <v>276.8</v>
      </c>
      <c r="D54" s="36">
        <v>108.7</v>
      </c>
      <c r="E54" s="36">
        <v>109</v>
      </c>
      <c r="F54" s="1">
        <f t="shared" si="4"/>
        <v>39.4</v>
      </c>
      <c r="G54" s="2">
        <f t="shared" si="5"/>
        <v>100.3</v>
      </c>
    </row>
    <row r="55" spans="1:7" s="12" customFormat="1" ht="83.25" customHeight="1">
      <c r="A55" s="103" t="s">
        <v>205</v>
      </c>
      <c r="B55" s="106" t="s">
        <v>204</v>
      </c>
      <c r="C55" s="36">
        <v>97.9</v>
      </c>
      <c r="D55" s="36">
        <v>32.8</v>
      </c>
      <c r="E55" s="36">
        <v>14.9</v>
      </c>
      <c r="F55" s="1">
        <f t="shared" si="4"/>
        <v>15.2</v>
      </c>
      <c r="G55" s="2">
        <f t="shared" si="5"/>
        <v>45.4</v>
      </c>
    </row>
    <row r="56" spans="1:7" s="12" customFormat="1" ht="118.5" customHeight="1">
      <c r="A56" s="103" t="s">
        <v>220</v>
      </c>
      <c r="B56" s="106" t="s">
        <v>263</v>
      </c>
      <c r="C56" s="36">
        <v>27.8</v>
      </c>
      <c r="D56" s="36">
        <v>2.3</v>
      </c>
      <c r="E56" s="36">
        <v>958.9</v>
      </c>
      <c r="F56" s="1" t="s">
        <v>245</v>
      </c>
      <c r="G56" s="2" t="s">
        <v>245</v>
      </c>
    </row>
    <row r="57" spans="1:7" s="12" customFormat="1" ht="118.5" customHeight="1">
      <c r="A57" s="103" t="s">
        <v>246</v>
      </c>
      <c r="B57" s="133" t="s">
        <v>247</v>
      </c>
      <c r="C57" s="36"/>
      <c r="D57" s="36"/>
      <c r="E57" s="36">
        <v>62.7</v>
      </c>
      <c r="F57" s="1">
        <f t="shared" si="4"/>
        <v>0</v>
      </c>
      <c r="G57" s="2">
        <f t="shared" si="5"/>
        <v>0</v>
      </c>
    </row>
    <row r="58" spans="1:7" s="12" customFormat="1" ht="88.5" customHeight="1">
      <c r="A58" s="103" t="s">
        <v>249</v>
      </c>
      <c r="B58" s="134" t="s">
        <v>252</v>
      </c>
      <c r="C58" s="36"/>
      <c r="D58" s="36"/>
      <c r="E58" s="36">
        <v>0.7</v>
      </c>
      <c r="F58" s="1">
        <f>IF(C58&gt;0,E58/C58*100,0)</f>
        <v>0</v>
      </c>
      <c r="G58" s="2">
        <f>IF(D58&gt;0,E58/D58*100,0)</f>
        <v>0</v>
      </c>
    </row>
    <row r="59" spans="1:7" s="12" customFormat="1" ht="147.75" customHeight="1">
      <c r="A59" s="105" t="s">
        <v>229</v>
      </c>
      <c r="B59" s="107" t="s">
        <v>230</v>
      </c>
      <c r="C59" s="36">
        <v>50.4</v>
      </c>
      <c r="D59" s="36">
        <v>4.3</v>
      </c>
      <c r="E59" s="36">
        <v>5.4</v>
      </c>
      <c r="F59" s="1">
        <f t="shared" si="4"/>
        <v>10.7</v>
      </c>
      <c r="G59" s="2">
        <f t="shared" si="5"/>
        <v>125.6</v>
      </c>
    </row>
    <row r="60" spans="1:7" ht="30.75" customHeight="1">
      <c r="A60" s="93" t="s">
        <v>111</v>
      </c>
      <c r="B60" s="94" t="s">
        <v>110</v>
      </c>
      <c r="C60" s="56">
        <f>SUM(C61:C63)</f>
        <v>3070.9</v>
      </c>
      <c r="D60" s="56">
        <f>SUM(D61:D63)</f>
        <v>327.5</v>
      </c>
      <c r="E60" s="56">
        <f>SUM(E61:E63)</f>
        <v>897.4</v>
      </c>
      <c r="F60" s="95">
        <f aca="true" t="shared" si="6" ref="F60:F71">IF(C60&gt;0,E60/C60*100,0)</f>
        <v>29.2</v>
      </c>
      <c r="G60" s="56" t="s">
        <v>245</v>
      </c>
    </row>
    <row r="61" spans="1:7" ht="34.5" customHeight="1">
      <c r="A61" s="89" t="s">
        <v>109</v>
      </c>
      <c r="B61" s="90" t="s">
        <v>108</v>
      </c>
      <c r="C61" s="37"/>
      <c r="D61" s="37"/>
      <c r="E61" s="36">
        <v>52.6</v>
      </c>
      <c r="F61" s="1">
        <f t="shared" si="6"/>
        <v>0</v>
      </c>
      <c r="G61" s="2">
        <f>IF(D61&gt;0,E61/D61*100,0)</f>
        <v>0</v>
      </c>
    </row>
    <row r="62" spans="1:7" ht="39" customHeight="1">
      <c r="A62" s="89" t="s">
        <v>107</v>
      </c>
      <c r="B62" s="90" t="s">
        <v>106</v>
      </c>
      <c r="C62" s="36">
        <v>515.1</v>
      </c>
      <c r="D62" s="36">
        <v>257.5</v>
      </c>
      <c r="E62" s="36">
        <v>592.8</v>
      </c>
      <c r="F62" s="1">
        <f t="shared" si="6"/>
        <v>115.1</v>
      </c>
      <c r="G62" s="2" t="s">
        <v>245</v>
      </c>
    </row>
    <row r="63" spans="1:7" ht="46.5" customHeight="1" thickBot="1">
      <c r="A63" s="122" t="s">
        <v>223</v>
      </c>
      <c r="B63" s="123" t="s">
        <v>224</v>
      </c>
      <c r="C63" s="92">
        <v>2555.8</v>
      </c>
      <c r="D63" s="92">
        <v>70</v>
      </c>
      <c r="E63" s="92">
        <v>252</v>
      </c>
      <c r="F63" s="124">
        <f t="shared" si="6"/>
        <v>9.9</v>
      </c>
      <c r="G63" s="2" t="s">
        <v>245</v>
      </c>
    </row>
    <row r="64" spans="1:7" s="129" customFormat="1" ht="16.5" thickBot="1">
      <c r="A64" s="127" t="s">
        <v>105</v>
      </c>
      <c r="B64" s="63" t="s">
        <v>104</v>
      </c>
      <c r="C64" s="64">
        <f>C65+C70+C72+C71</f>
        <v>2141826.6</v>
      </c>
      <c r="D64" s="64">
        <f>D65+D70+D72+D71</f>
        <v>1322123.6</v>
      </c>
      <c r="E64" s="64">
        <f>E65+E70+E72+E71</f>
        <v>928874.9</v>
      </c>
      <c r="F64" s="64">
        <f t="shared" si="6"/>
        <v>43.4</v>
      </c>
      <c r="G64" s="96">
        <f aca="true" t="shared" si="7" ref="G64:G71">IF(D64&gt;0,E64/D64*100,0)</f>
        <v>70.3</v>
      </c>
    </row>
    <row r="65" spans="1:7" ht="45" customHeight="1">
      <c r="A65" s="125" t="s">
        <v>103</v>
      </c>
      <c r="B65" s="126" t="s">
        <v>102</v>
      </c>
      <c r="C65" s="54">
        <f>SUM(C66:C69)</f>
        <v>2179313.2</v>
      </c>
      <c r="D65" s="54">
        <f>SUM(D66:D69)</f>
        <v>1359610.2</v>
      </c>
      <c r="E65" s="54">
        <f>SUM(E66:E69)</f>
        <v>966068.9</v>
      </c>
      <c r="F65" s="91">
        <f t="shared" si="6"/>
        <v>44.3</v>
      </c>
      <c r="G65" s="54">
        <f t="shared" si="7"/>
        <v>71.1</v>
      </c>
    </row>
    <row r="66" spans="1:7" ht="45" customHeight="1">
      <c r="A66" s="100" t="s">
        <v>184</v>
      </c>
      <c r="B66" s="24" t="s">
        <v>101</v>
      </c>
      <c r="C66" s="1">
        <v>465372.3</v>
      </c>
      <c r="D66" s="1">
        <v>224799.6</v>
      </c>
      <c r="E66" s="1">
        <v>224799.6</v>
      </c>
      <c r="F66" s="91">
        <f t="shared" si="6"/>
        <v>48.3</v>
      </c>
      <c r="G66" s="54">
        <f t="shared" si="7"/>
        <v>100</v>
      </c>
    </row>
    <row r="67" spans="1:7" ht="45" customHeight="1">
      <c r="A67" s="100" t="s">
        <v>185</v>
      </c>
      <c r="B67" s="24" t="s">
        <v>100</v>
      </c>
      <c r="C67" s="1">
        <v>608236.8</v>
      </c>
      <c r="D67" s="1">
        <v>426393.1</v>
      </c>
      <c r="E67" s="1">
        <v>185767.3</v>
      </c>
      <c r="F67" s="91">
        <f t="shared" si="6"/>
        <v>30.5</v>
      </c>
      <c r="G67" s="54">
        <f t="shared" si="7"/>
        <v>43.6</v>
      </c>
    </row>
    <row r="68" spans="1:7" ht="42" customHeight="1">
      <c r="A68" s="100" t="s">
        <v>186</v>
      </c>
      <c r="B68" s="24" t="s">
        <v>99</v>
      </c>
      <c r="C68" s="1">
        <v>1012402.9</v>
      </c>
      <c r="D68" s="1">
        <v>619920.6</v>
      </c>
      <c r="E68" s="1">
        <v>477700.6</v>
      </c>
      <c r="F68" s="91">
        <f t="shared" si="6"/>
        <v>47.2</v>
      </c>
      <c r="G68" s="54">
        <f t="shared" si="7"/>
        <v>77.1</v>
      </c>
    </row>
    <row r="69" spans="1:7" ht="30" customHeight="1">
      <c r="A69" s="100" t="s">
        <v>187</v>
      </c>
      <c r="B69" s="24" t="s">
        <v>98</v>
      </c>
      <c r="C69" s="1">
        <v>93301.2</v>
      </c>
      <c r="D69" s="1">
        <v>88496.9</v>
      </c>
      <c r="E69" s="1">
        <v>77801.4</v>
      </c>
      <c r="F69" s="91">
        <f t="shared" si="6"/>
        <v>83.4</v>
      </c>
      <c r="G69" s="54">
        <f t="shared" si="7"/>
        <v>87.9</v>
      </c>
    </row>
    <row r="70" spans="1:7" ht="45.75" customHeight="1">
      <c r="A70" s="97" t="s">
        <v>97</v>
      </c>
      <c r="B70" s="25" t="s">
        <v>96</v>
      </c>
      <c r="C70" s="2">
        <v>3225.8</v>
      </c>
      <c r="D70" s="2">
        <v>3225.8</v>
      </c>
      <c r="E70" s="2">
        <v>3225.8</v>
      </c>
      <c r="F70" s="1">
        <f t="shared" si="6"/>
        <v>100</v>
      </c>
      <c r="G70" s="2">
        <f t="shared" si="7"/>
        <v>100</v>
      </c>
    </row>
    <row r="71" spans="1:7" ht="108.75" customHeight="1">
      <c r="A71" s="108" t="s">
        <v>162</v>
      </c>
      <c r="B71" s="69" t="s">
        <v>169</v>
      </c>
      <c r="C71" s="70">
        <v>3211.8</v>
      </c>
      <c r="D71" s="70">
        <v>3211.8</v>
      </c>
      <c r="E71" s="70">
        <v>3504.4</v>
      </c>
      <c r="F71" s="70">
        <f t="shared" si="6"/>
        <v>109.1</v>
      </c>
      <c r="G71" s="70">
        <f t="shared" si="7"/>
        <v>109.1</v>
      </c>
    </row>
    <row r="72" spans="1:7" ht="57" customHeight="1">
      <c r="A72" s="108" t="s">
        <v>95</v>
      </c>
      <c r="B72" s="69" t="s">
        <v>94</v>
      </c>
      <c r="C72" s="70">
        <v>-43924.2</v>
      </c>
      <c r="D72" s="70">
        <v>-43924.2</v>
      </c>
      <c r="E72" s="70">
        <v>-43924.2</v>
      </c>
      <c r="F72" s="70">
        <v>100</v>
      </c>
      <c r="G72" s="70">
        <v>100</v>
      </c>
    </row>
    <row r="73" spans="1:7" ht="36" customHeight="1">
      <c r="A73" s="109" t="s">
        <v>93</v>
      </c>
      <c r="B73" s="110"/>
      <c r="C73" s="111">
        <f>C7+C64</f>
        <v>2917220.6</v>
      </c>
      <c r="D73" s="111">
        <f>D7+D64</f>
        <v>1613947</v>
      </c>
      <c r="E73" s="111">
        <f>E7+E64</f>
        <v>1236154.3</v>
      </c>
      <c r="F73" s="111">
        <f>IF(C73&gt;0,E73/C73*100,0)</f>
        <v>42.4</v>
      </c>
      <c r="G73" s="111">
        <f aca="true" t="shared" si="8" ref="G73:G82">IF(D73&gt;0,E73/D73*100,0)</f>
        <v>76.6</v>
      </c>
    </row>
    <row r="74" spans="1:7" ht="15.75">
      <c r="A74" s="15"/>
      <c r="B74" s="16"/>
      <c r="C74" s="46"/>
      <c r="D74" s="46"/>
      <c r="E74" s="46"/>
      <c r="F74" s="47"/>
      <c r="G74" s="55">
        <f t="shared" si="8"/>
        <v>0</v>
      </c>
    </row>
    <row r="75" spans="1:10" ht="15.75">
      <c r="A75" s="17"/>
      <c r="B75" s="18" t="s">
        <v>92</v>
      </c>
      <c r="C75" s="26"/>
      <c r="D75" s="26"/>
      <c r="E75" s="26"/>
      <c r="F75" s="43"/>
      <c r="G75" s="55">
        <f t="shared" si="8"/>
        <v>0</v>
      </c>
      <c r="J75" s="84"/>
    </row>
    <row r="76" spans="1:12" ht="18.75" customHeight="1">
      <c r="A76" s="57" t="s">
        <v>91</v>
      </c>
      <c r="B76" s="58" t="s">
        <v>238</v>
      </c>
      <c r="C76" s="59">
        <f>SUM(C77:C84)</f>
        <v>207627.2</v>
      </c>
      <c r="D76" s="59">
        <f>SUM(D77:D84)</f>
        <v>87579.6</v>
      </c>
      <c r="E76" s="59">
        <v>66751.7</v>
      </c>
      <c r="F76" s="60">
        <f aca="true" t="shared" si="9" ref="F76:F107">IF(C76&gt;0,E76/C76*100,0)</f>
        <v>32.1</v>
      </c>
      <c r="G76" s="65">
        <f t="shared" si="8"/>
        <v>76.2</v>
      </c>
      <c r="L76" s="85"/>
    </row>
    <row r="77" spans="1:7" ht="36" customHeight="1">
      <c r="A77" s="13" t="s">
        <v>90</v>
      </c>
      <c r="B77" s="14" t="s">
        <v>89</v>
      </c>
      <c r="C77" s="27">
        <v>2827.7</v>
      </c>
      <c r="D77" s="27">
        <v>1544</v>
      </c>
      <c r="E77" s="26">
        <v>1378.8</v>
      </c>
      <c r="F77" s="43">
        <f t="shared" si="9"/>
        <v>48.8</v>
      </c>
      <c r="G77" s="55">
        <f t="shared" si="8"/>
        <v>89.3</v>
      </c>
    </row>
    <row r="78" spans="1:10" ht="63">
      <c r="A78" s="13" t="s">
        <v>88</v>
      </c>
      <c r="B78" s="14" t="s">
        <v>87</v>
      </c>
      <c r="C78" s="27">
        <v>3801.7</v>
      </c>
      <c r="D78" s="27">
        <v>2064.7</v>
      </c>
      <c r="E78" s="26">
        <v>1778.1</v>
      </c>
      <c r="F78" s="43">
        <f t="shared" si="9"/>
        <v>46.8</v>
      </c>
      <c r="G78" s="55">
        <f t="shared" si="8"/>
        <v>86.1</v>
      </c>
      <c r="J78" s="83"/>
    </row>
    <row r="79" spans="1:7" ht="57" customHeight="1">
      <c r="A79" s="13" t="s">
        <v>86</v>
      </c>
      <c r="B79" s="14" t="s">
        <v>85</v>
      </c>
      <c r="C79" s="27">
        <v>100968.9</v>
      </c>
      <c r="D79" s="27">
        <v>43522.3</v>
      </c>
      <c r="E79" s="29">
        <v>31935.5</v>
      </c>
      <c r="F79" s="43">
        <f t="shared" si="9"/>
        <v>31.6</v>
      </c>
      <c r="G79" s="55">
        <f t="shared" si="8"/>
        <v>73.4</v>
      </c>
    </row>
    <row r="80" spans="1:7" ht="21" customHeight="1">
      <c r="A80" s="13" t="s">
        <v>84</v>
      </c>
      <c r="B80" s="14" t="s">
        <v>83</v>
      </c>
      <c r="C80" s="27">
        <v>4.9</v>
      </c>
      <c r="D80" s="27">
        <v>4.9</v>
      </c>
      <c r="E80" s="26"/>
      <c r="F80" s="43">
        <f t="shared" si="9"/>
        <v>0</v>
      </c>
      <c r="G80" s="55">
        <f t="shared" si="8"/>
        <v>0</v>
      </c>
    </row>
    <row r="81" spans="1:7" ht="54.75" customHeight="1">
      <c r="A81" s="13" t="s">
        <v>82</v>
      </c>
      <c r="B81" s="14" t="s">
        <v>81</v>
      </c>
      <c r="C81" s="27">
        <v>18902.8</v>
      </c>
      <c r="D81" s="27">
        <v>9846.5</v>
      </c>
      <c r="E81" s="26">
        <v>8546.8</v>
      </c>
      <c r="F81" s="43">
        <f t="shared" si="9"/>
        <v>45.2</v>
      </c>
      <c r="G81" s="55">
        <f t="shared" si="8"/>
        <v>86.8</v>
      </c>
    </row>
    <row r="82" spans="1:7" ht="21" customHeight="1">
      <c r="A82" s="13" t="s">
        <v>80</v>
      </c>
      <c r="B82" s="14" t="s">
        <v>79</v>
      </c>
      <c r="C82" s="27">
        <v>215.8</v>
      </c>
      <c r="D82" s="27">
        <v>215.8</v>
      </c>
      <c r="E82" s="26"/>
      <c r="F82" s="43">
        <f t="shared" si="9"/>
        <v>0</v>
      </c>
      <c r="G82" s="55">
        <f t="shared" si="8"/>
        <v>0</v>
      </c>
    </row>
    <row r="83" spans="1:7" ht="20.25" customHeight="1">
      <c r="A83" s="13" t="s">
        <v>78</v>
      </c>
      <c r="B83" s="14" t="s">
        <v>77</v>
      </c>
      <c r="C83" s="27">
        <v>26296.3</v>
      </c>
      <c r="D83" s="27">
        <v>0</v>
      </c>
      <c r="E83" s="26"/>
      <c r="F83" s="43">
        <f t="shared" si="9"/>
        <v>0</v>
      </c>
      <c r="G83" s="55">
        <f aca="true" t="shared" si="10" ref="G83:G125">IF(D83&gt;0,E83/D83*100,0)</f>
        <v>0</v>
      </c>
    </row>
    <row r="84" spans="1:7" ht="27.75" customHeight="1">
      <c r="A84" s="13" t="s">
        <v>76</v>
      </c>
      <c r="B84" s="14" t="s">
        <v>75</v>
      </c>
      <c r="C84" s="27">
        <v>54609.1</v>
      </c>
      <c r="D84" s="27">
        <v>30381.4</v>
      </c>
      <c r="E84" s="26">
        <v>23112.6</v>
      </c>
      <c r="F84" s="43">
        <f t="shared" si="9"/>
        <v>42.3</v>
      </c>
      <c r="G84" s="55">
        <f t="shared" si="10"/>
        <v>76.1</v>
      </c>
    </row>
    <row r="85" spans="1:7" ht="15.75">
      <c r="A85" s="57" t="s">
        <v>74</v>
      </c>
      <c r="B85" s="58" t="s">
        <v>73</v>
      </c>
      <c r="C85" s="59">
        <f>SUM(C86)</f>
        <v>3797.4</v>
      </c>
      <c r="D85" s="59">
        <f>SUM(D86)</f>
        <v>2948.3</v>
      </c>
      <c r="E85" s="59">
        <f>SUM(E86)</f>
        <v>458.6</v>
      </c>
      <c r="F85" s="60">
        <f t="shared" si="9"/>
        <v>12.1</v>
      </c>
      <c r="G85" s="65">
        <f t="shared" si="10"/>
        <v>15.6</v>
      </c>
    </row>
    <row r="86" spans="1:7" ht="21" customHeight="1">
      <c r="A86" s="10" t="s">
        <v>72</v>
      </c>
      <c r="B86" s="11" t="s">
        <v>71</v>
      </c>
      <c r="C86" s="27">
        <v>3797.4</v>
      </c>
      <c r="D86" s="27">
        <v>2948.3</v>
      </c>
      <c r="E86" s="26">
        <v>458.6</v>
      </c>
      <c r="F86" s="43">
        <f t="shared" si="9"/>
        <v>12.1</v>
      </c>
      <c r="G86" s="55">
        <f t="shared" si="10"/>
        <v>15.6</v>
      </c>
    </row>
    <row r="87" spans="1:7" ht="31.5">
      <c r="A87" s="57" t="s">
        <v>70</v>
      </c>
      <c r="B87" s="58" t="s">
        <v>239</v>
      </c>
      <c r="C87" s="59">
        <f>SUM(C88:C90)</f>
        <v>36699</v>
      </c>
      <c r="D87" s="59">
        <f>SUM(D88:D90)</f>
        <v>21207.3</v>
      </c>
      <c r="E87" s="59">
        <f>SUM(E88:E90)</f>
        <v>13873.3</v>
      </c>
      <c r="F87" s="60">
        <f t="shared" si="9"/>
        <v>37.8</v>
      </c>
      <c r="G87" s="65">
        <f t="shared" si="10"/>
        <v>65.4</v>
      </c>
    </row>
    <row r="88" spans="1:7" ht="21" customHeight="1">
      <c r="A88" s="13" t="s">
        <v>69</v>
      </c>
      <c r="B88" s="14" t="s">
        <v>68</v>
      </c>
      <c r="C88" s="27"/>
      <c r="D88" s="27"/>
      <c r="E88" s="26"/>
      <c r="F88" s="43">
        <f t="shared" si="9"/>
        <v>0</v>
      </c>
      <c r="G88" s="55">
        <f t="shared" si="10"/>
        <v>0</v>
      </c>
    </row>
    <row r="89" spans="1:7" ht="50.25" customHeight="1">
      <c r="A89" s="13" t="s">
        <v>67</v>
      </c>
      <c r="B89" s="14" t="s">
        <v>66</v>
      </c>
      <c r="C89" s="27"/>
      <c r="D89" s="27"/>
      <c r="E89" s="26"/>
      <c r="F89" s="43">
        <f t="shared" si="9"/>
        <v>0</v>
      </c>
      <c r="G89" s="55">
        <f t="shared" si="10"/>
        <v>0</v>
      </c>
    </row>
    <row r="90" spans="1:7" ht="21" customHeight="1">
      <c r="A90" s="13" t="s">
        <v>65</v>
      </c>
      <c r="B90" s="14" t="s">
        <v>64</v>
      </c>
      <c r="C90" s="27">
        <v>36699</v>
      </c>
      <c r="D90" s="27">
        <v>21207.3</v>
      </c>
      <c r="E90" s="26">
        <v>13873.3</v>
      </c>
      <c r="F90" s="43">
        <f t="shared" si="9"/>
        <v>37.8</v>
      </c>
      <c r="G90" s="55">
        <f t="shared" si="10"/>
        <v>65.4</v>
      </c>
    </row>
    <row r="91" spans="1:7" ht="15.75">
      <c r="A91" s="57" t="s">
        <v>63</v>
      </c>
      <c r="B91" s="58" t="s">
        <v>240</v>
      </c>
      <c r="C91" s="59">
        <f>SUM(C92:C98)</f>
        <v>416349.5</v>
      </c>
      <c r="D91" s="59">
        <v>289683.4</v>
      </c>
      <c r="E91" s="59">
        <f>SUM(E92:E98)</f>
        <v>105684.7</v>
      </c>
      <c r="F91" s="60">
        <f>IF(C91&gt;0,E91/C91*100,0)</f>
        <v>25.4</v>
      </c>
      <c r="G91" s="65">
        <f>IF(D91&gt;0,E91/D91*100,0)</f>
        <v>36.5</v>
      </c>
    </row>
    <row r="92" spans="1:7" ht="18" customHeight="1">
      <c r="A92" s="13" t="s">
        <v>62</v>
      </c>
      <c r="B92" s="14" t="s">
        <v>61</v>
      </c>
      <c r="C92" s="27">
        <v>2401.7</v>
      </c>
      <c r="D92" s="27">
        <v>1983</v>
      </c>
      <c r="E92" s="26">
        <v>96.1</v>
      </c>
      <c r="F92" s="43">
        <f t="shared" si="9"/>
        <v>4</v>
      </c>
      <c r="G92" s="55">
        <f t="shared" si="10"/>
        <v>4.8</v>
      </c>
    </row>
    <row r="93" spans="1:7" ht="18" customHeight="1">
      <c r="A93" s="13" t="s">
        <v>60</v>
      </c>
      <c r="B93" s="14" t="s">
        <v>59</v>
      </c>
      <c r="C93" s="27"/>
      <c r="D93" s="27"/>
      <c r="E93" s="26"/>
      <c r="F93" s="43">
        <f t="shared" si="9"/>
        <v>0</v>
      </c>
      <c r="G93" s="55">
        <f t="shared" si="10"/>
        <v>0</v>
      </c>
    </row>
    <row r="94" spans="1:7" ht="21.75" customHeight="1">
      <c r="A94" s="13" t="s">
        <v>58</v>
      </c>
      <c r="B94" s="14" t="s">
        <v>57</v>
      </c>
      <c r="C94" s="27">
        <v>124728.3</v>
      </c>
      <c r="D94" s="27">
        <v>119994.7</v>
      </c>
      <c r="E94" s="26">
        <v>80689.4</v>
      </c>
      <c r="F94" s="43">
        <f t="shared" si="9"/>
        <v>64.7</v>
      </c>
      <c r="G94" s="55">
        <f t="shared" si="10"/>
        <v>67.2</v>
      </c>
    </row>
    <row r="95" spans="1:7" ht="18" customHeight="1">
      <c r="A95" s="13" t="s">
        <v>180</v>
      </c>
      <c r="B95" s="14" t="s">
        <v>181</v>
      </c>
      <c r="C95" s="27"/>
      <c r="D95" s="27"/>
      <c r="E95" s="26"/>
      <c r="F95" s="43">
        <f t="shared" si="9"/>
        <v>0</v>
      </c>
      <c r="G95" s="55">
        <f t="shared" si="10"/>
        <v>0</v>
      </c>
    </row>
    <row r="96" spans="1:7" ht="17.25" customHeight="1">
      <c r="A96" s="13" t="s">
        <v>56</v>
      </c>
      <c r="B96" s="14" t="s">
        <v>55</v>
      </c>
      <c r="C96" s="27">
        <v>268386</v>
      </c>
      <c r="D96" s="27">
        <v>155073.5</v>
      </c>
      <c r="E96" s="26">
        <v>17547.8</v>
      </c>
      <c r="F96" s="43">
        <f t="shared" si="9"/>
        <v>6.5</v>
      </c>
      <c r="G96" s="55">
        <f t="shared" si="10"/>
        <v>11.3</v>
      </c>
    </row>
    <row r="97" spans="1:7" ht="18" customHeight="1">
      <c r="A97" s="13" t="s">
        <v>174</v>
      </c>
      <c r="B97" s="14" t="s">
        <v>177</v>
      </c>
      <c r="C97" s="27">
        <v>4685.8</v>
      </c>
      <c r="D97" s="27">
        <v>3942.3</v>
      </c>
      <c r="E97" s="26">
        <v>1582</v>
      </c>
      <c r="F97" s="43">
        <f t="shared" si="9"/>
        <v>33.8</v>
      </c>
      <c r="G97" s="55">
        <f t="shared" si="10"/>
        <v>40.1</v>
      </c>
    </row>
    <row r="98" spans="1:7" ht="20.25" customHeight="1">
      <c r="A98" s="13" t="s">
        <v>54</v>
      </c>
      <c r="B98" s="14" t="s">
        <v>45</v>
      </c>
      <c r="C98" s="27">
        <v>16147.7</v>
      </c>
      <c r="D98" s="27">
        <v>8690</v>
      </c>
      <c r="E98" s="26">
        <v>5769.4</v>
      </c>
      <c r="F98" s="43">
        <f t="shared" si="9"/>
        <v>35.7</v>
      </c>
      <c r="G98" s="55">
        <f t="shared" si="10"/>
        <v>66.4</v>
      </c>
    </row>
    <row r="99" spans="1:7" ht="15.75">
      <c r="A99" s="57" t="s">
        <v>53</v>
      </c>
      <c r="B99" s="58" t="s">
        <v>241</v>
      </c>
      <c r="C99" s="59">
        <v>426045.7</v>
      </c>
      <c r="D99" s="59">
        <f>SUM(D100:D103)</f>
        <v>269055.8</v>
      </c>
      <c r="E99" s="59">
        <f>SUM(E100:E103)</f>
        <v>163427.8</v>
      </c>
      <c r="F99" s="60">
        <f t="shared" si="9"/>
        <v>38.4</v>
      </c>
      <c r="G99" s="65">
        <f t="shared" si="10"/>
        <v>60.7</v>
      </c>
    </row>
    <row r="100" spans="1:7" ht="18.75" customHeight="1">
      <c r="A100" s="13" t="s">
        <v>52</v>
      </c>
      <c r="B100" s="14" t="s">
        <v>51</v>
      </c>
      <c r="C100" s="27">
        <v>30019.8</v>
      </c>
      <c r="D100" s="27">
        <v>4666</v>
      </c>
      <c r="E100" s="26">
        <v>3466.2</v>
      </c>
      <c r="F100" s="43">
        <f t="shared" si="9"/>
        <v>11.5</v>
      </c>
      <c r="G100" s="55">
        <f t="shared" si="10"/>
        <v>74.3</v>
      </c>
    </row>
    <row r="101" spans="1:7" ht="27" customHeight="1">
      <c r="A101" s="13" t="s">
        <v>50</v>
      </c>
      <c r="B101" s="14" t="s">
        <v>49</v>
      </c>
      <c r="C101" s="26">
        <v>225225.1</v>
      </c>
      <c r="D101" s="26">
        <v>188040.3</v>
      </c>
      <c r="E101" s="26">
        <v>120521.7</v>
      </c>
      <c r="F101" s="43">
        <f t="shared" si="9"/>
        <v>53.5</v>
      </c>
      <c r="G101" s="55">
        <f t="shared" si="10"/>
        <v>64.1</v>
      </c>
    </row>
    <row r="102" spans="1:7" ht="21" customHeight="1">
      <c r="A102" s="13" t="s">
        <v>48</v>
      </c>
      <c r="B102" s="14" t="s">
        <v>47</v>
      </c>
      <c r="C102" s="29">
        <v>135222</v>
      </c>
      <c r="D102" s="29">
        <v>58315.4</v>
      </c>
      <c r="E102" s="26">
        <v>28157.7</v>
      </c>
      <c r="F102" s="43">
        <f t="shared" si="9"/>
        <v>20.8</v>
      </c>
      <c r="G102" s="55">
        <f t="shared" si="10"/>
        <v>48.3</v>
      </c>
    </row>
    <row r="103" spans="1:7" ht="24.75" customHeight="1">
      <c r="A103" s="13" t="s">
        <v>46</v>
      </c>
      <c r="B103" s="14" t="s">
        <v>45</v>
      </c>
      <c r="C103" s="28">
        <v>35578.7</v>
      </c>
      <c r="D103" s="28">
        <v>18034.1</v>
      </c>
      <c r="E103" s="26">
        <v>11282.2</v>
      </c>
      <c r="F103" s="43">
        <f t="shared" si="9"/>
        <v>31.7</v>
      </c>
      <c r="G103" s="55">
        <f t="shared" si="10"/>
        <v>62.6</v>
      </c>
    </row>
    <row r="104" spans="1:7" ht="15.75">
      <c r="A104" s="57" t="s">
        <v>44</v>
      </c>
      <c r="B104" s="58" t="s">
        <v>242</v>
      </c>
      <c r="C104" s="61">
        <f>SUM(C105:C106)</f>
        <v>231054.7</v>
      </c>
      <c r="D104" s="61">
        <f>SUM(D105:D106)</f>
        <v>206699.2</v>
      </c>
      <c r="E104" s="61">
        <f>SUM(E105:E106)</f>
        <v>110774.2</v>
      </c>
      <c r="F104" s="62">
        <f t="shared" si="9"/>
        <v>47.9</v>
      </c>
      <c r="G104" s="65">
        <f t="shared" si="10"/>
        <v>53.6</v>
      </c>
    </row>
    <row r="105" spans="1:7" ht="24" customHeight="1">
      <c r="A105" s="10" t="s">
        <v>178</v>
      </c>
      <c r="B105" s="11" t="s">
        <v>179</v>
      </c>
      <c r="C105" s="28">
        <v>231054.7</v>
      </c>
      <c r="D105" s="28">
        <v>206699.2</v>
      </c>
      <c r="E105" s="29">
        <v>110774.2</v>
      </c>
      <c r="F105" s="44">
        <f t="shared" si="9"/>
        <v>47.9</v>
      </c>
      <c r="G105" s="55">
        <f t="shared" si="10"/>
        <v>53.6</v>
      </c>
    </row>
    <row r="106" spans="1:7" ht="36" customHeight="1">
      <c r="A106" s="10" t="s">
        <v>43</v>
      </c>
      <c r="B106" s="11" t="s">
        <v>42</v>
      </c>
      <c r="C106" s="28"/>
      <c r="D106" s="28"/>
      <c r="E106" s="29"/>
      <c r="F106" s="44">
        <f t="shared" si="9"/>
        <v>0</v>
      </c>
      <c r="G106" s="55">
        <f t="shared" si="10"/>
        <v>0</v>
      </c>
    </row>
    <row r="107" spans="1:7" ht="15.75">
      <c r="A107" s="57" t="s">
        <v>41</v>
      </c>
      <c r="B107" s="58" t="s">
        <v>40</v>
      </c>
      <c r="C107" s="59">
        <f>SUM(C108:C113)</f>
        <v>1480307.1</v>
      </c>
      <c r="D107" s="59">
        <v>785354.3</v>
      </c>
      <c r="E107" s="59">
        <v>596379.9</v>
      </c>
      <c r="F107" s="60">
        <f t="shared" si="9"/>
        <v>40.3</v>
      </c>
      <c r="G107" s="65">
        <f t="shared" si="10"/>
        <v>75.9</v>
      </c>
    </row>
    <row r="108" spans="1:7" ht="20.25" customHeight="1">
      <c r="A108" s="13" t="s">
        <v>39</v>
      </c>
      <c r="B108" s="14" t="s">
        <v>38</v>
      </c>
      <c r="C108" s="27">
        <v>549104.4</v>
      </c>
      <c r="D108" s="27">
        <v>297931.9</v>
      </c>
      <c r="E108" s="26">
        <v>229233.5</v>
      </c>
      <c r="F108" s="43">
        <f aca="true" t="shared" si="11" ref="F108:F134">IF(C108&gt;0,E108/C108*100,0)</f>
        <v>41.7</v>
      </c>
      <c r="G108" s="55">
        <f t="shared" si="10"/>
        <v>76.9</v>
      </c>
    </row>
    <row r="109" spans="1:7" ht="21.75" customHeight="1">
      <c r="A109" s="13" t="s">
        <v>37</v>
      </c>
      <c r="B109" s="14" t="s">
        <v>36</v>
      </c>
      <c r="C109" s="27">
        <v>719566.3</v>
      </c>
      <c r="D109" s="27">
        <v>381819.4</v>
      </c>
      <c r="E109" s="26">
        <v>284726</v>
      </c>
      <c r="F109" s="43">
        <f>IF(C109&gt;0,E109/C109*100,0)</f>
        <v>39.6</v>
      </c>
      <c r="G109" s="55">
        <f t="shared" si="10"/>
        <v>74.6</v>
      </c>
    </row>
    <row r="110" spans="1:7" ht="30" customHeight="1">
      <c r="A110" s="13" t="s">
        <v>188</v>
      </c>
      <c r="B110" s="14" t="s">
        <v>190</v>
      </c>
      <c r="C110" s="27">
        <v>135128.1</v>
      </c>
      <c r="D110" s="27">
        <v>67456.9</v>
      </c>
      <c r="E110" s="26">
        <v>55590.1</v>
      </c>
      <c r="F110" s="43">
        <f>IF(C110&gt;0,E110/C110*100,0)</f>
        <v>41.1</v>
      </c>
      <c r="G110" s="55">
        <f t="shared" si="10"/>
        <v>82.4</v>
      </c>
    </row>
    <row r="111" spans="1:7" ht="33" customHeight="1">
      <c r="A111" s="13" t="s">
        <v>35</v>
      </c>
      <c r="B111" s="14" t="s">
        <v>34</v>
      </c>
      <c r="C111" s="27">
        <v>200.6</v>
      </c>
      <c r="D111" s="27">
        <v>100.3</v>
      </c>
      <c r="E111" s="26">
        <v>28.4</v>
      </c>
      <c r="F111" s="43">
        <f t="shared" si="11"/>
        <v>14.2</v>
      </c>
      <c r="G111" s="55">
        <f t="shared" si="10"/>
        <v>28.3</v>
      </c>
    </row>
    <row r="112" spans="1:7" ht="21.75" customHeight="1">
      <c r="A112" s="13" t="s">
        <v>33</v>
      </c>
      <c r="B112" s="14" t="s">
        <v>32</v>
      </c>
      <c r="C112" s="30">
        <v>304.9</v>
      </c>
      <c r="D112" s="30">
        <v>167.3</v>
      </c>
      <c r="E112" s="30">
        <v>101.2</v>
      </c>
      <c r="F112" s="43">
        <f>IF(C112&gt;0,E112/C112*100,0)</f>
        <v>33.2</v>
      </c>
      <c r="G112" s="55">
        <f t="shared" si="10"/>
        <v>60.5</v>
      </c>
    </row>
    <row r="113" spans="1:7" ht="26.25" customHeight="1">
      <c r="A113" s="13" t="s">
        <v>31</v>
      </c>
      <c r="B113" s="14" t="s">
        <v>30</v>
      </c>
      <c r="C113" s="27">
        <v>76002.8</v>
      </c>
      <c r="D113" s="27">
        <v>37878.6</v>
      </c>
      <c r="E113" s="26">
        <v>26700.6</v>
      </c>
      <c r="F113" s="43">
        <f>IF(C113&gt;0,E113/C113*100,0)</f>
        <v>35.1</v>
      </c>
      <c r="G113" s="55">
        <f t="shared" si="10"/>
        <v>70.5</v>
      </c>
    </row>
    <row r="114" spans="1:7" ht="15.75">
      <c r="A114" s="57" t="s">
        <v>29</v>
      </c>
      <c r="B114" s="58" t="s">
        <v>243</v>
      </c>
      <c r="C114" s="59">
        <f>SUM(C115:C116)</f>
        <v>165112.8</v>
      </c>
      <c r="D114" s="59">
        <f>SUM(D115:D116)</f>
        <v>108738.1</v>
      </c>
      <c r="E114" s="59">
        <f>SUM(E115:E116)</f>
        <v>82841.9</v>
      </c>
      <c r="F114" s="60">
        <f t="shared" si="11"/>
        <v>50.2</v>
      </c>
      <c r="G114" s="65">
        <f t="shared" si="10"/>
        <v>76.2</v>
      </c>
    </row>
    <row r="115" spans="1:7" ht="24" customHeight="1">
      <c r="A115" s="13" t="s">
        <v>28</v>
      </c>
      <c r="B115" s="14" t="s">
        <v>27</v>
      </c>
      <c r="C115" s="27">
        <v>129094.9</v>
      </c>
      <c r="D115" s="27">
        <v>76700.7</v>
      </c>
      <c r="E115" s="26">
        <v>51535.1</v>
      </c>
      <c r="F115" s="43">
        <f t="shared" si="11"/>
        <v>39.9</v>
      </c>
      <c r="G115" s="55">
        <f t="shared" si="10"/>
        <v>67.2</v>
      </c>
    </row>
    <row r="116" spans="1:7" ht="21" customHeight="1">
      <c r="A116" s="13" t="s">
        <v>26</v>
      </c>
      <c r="B116" s="14" t="s">
        <v>25</v>
      </c>
      <c r="C116" s="27">
        <v>36017.9</v>
      </c>
      <c r="D116" s="27">
        <v>32037.4</v>
      </c>
      <c r="E116" s="26">
        <v>31306.8</v>
      </c>
      <c r="F116" s="43">
        <f t="shared" si="11"/>
        <v>86.9</v>
      </c>
      <c r="G116" s="55">
        <f t="shared" si="10"/>
        <v>97.7</v>
      </c>
    </row>
    <row r="117" spans="1:7" ht="15.75">
      <c r="A117" s="57" t="s">
        <v>24</v>
      </c>
      <c r="B117" s="58" t="s">
        <v>23</v>
      </c>
      <c r="C117" s="59">
        <f>SUM(C118:C122)</f>
        <v>77031.5</v>
      </c>
      <c r="D117" s="59">
        <f>SUM(D118:D122)</f>
        <v>41465.4</v>
      </c>
      <c r="E117" s="59">
        <f>SUM(E118:E122)</f>
        <v>33779.3</v>
      </c>
      <c r="F117" s="60">
        <f t="shared" si="11"/>
        <v>43.9</v>
      </c>
      <c r="G117" s="65">
        <f>IF(D117&gt;0,E117/D117*100,0)</f>
        <v>81.5</v>
      </c>
    </row>
    <row r="118" spans="1:7" ht="21.75" customHeight="1">
      <c r="A118" s="13" t="s">
        <v>170</v>
      </c>
      <c r="B118" s="14" t="s">
        <v>171</v>
      </c>
      <c r="C118" s="27">
        <v>5644.1</v>
      </c>
      <c r="D118" s="27">
        <v>2824</v>
      </c>
      <c r="E118" s="26">
        <v>1948.1</v>
      </c>
      <c r="F118" s="43">
        <f t="shared" si="11"/>
        <v>34.5</v>
      </c>
      <c r="G118" s="55">
        <f t="shared" si="10"/>
        <v>69</v>
      </c>
    </row>
    <row r="119" spans="1:7" ht="21.75" customHeight="1">
      <c r="A119" s="13" t="s">
        <v>189</v>
      </c>
      <c r="B119" s="14" t="s">
        <v>192</v>
      </c>
      <c r="C119" s="27"/>
      <c r="D119" s="27"/>
      <c r="E119" s="26"/>
      <c r="F119" s="43">
        <f t="shared" si="11"/>
        <v>0</v>
      </c>
      <c r="G119" s="55">
        <f t="shared" si="10"/>
        <v>0</v>
      </c>
    </row>
    <row r="120" spans="1:7" ht="21" customHeight="1">
      <c r="A120" s="13" t="s">
        <v>22</v>
      </c>
      <c r="B120" s="14" t="s">
        <v>21</v>
      </c>
      <c r="C120" s="27">
        <v>1903.6</v>
      </c>
      <c r="D120" s="27">
        <v>1123.6</v>
      </c>
      <c r="E120" s="26">
        <v>434.5</v>
      </c>
      <c r="F120" s="43">
        <f t="shared" si="11"/>
        <v>22.8</v>
      </c>
      <c r="G120" s="55">
        <f t="shared" si="10"/>
        <v>38.7</v>
      </c>
    </row>
    <row r="121" spans="1:7" ht="21" customHeight="1">
      <c r="A121" s="13" t="s">
        <v>20</v>
      </c>
      <c r="B121" s="14" t="s">
        <v>19</v>
      </c>
      <c r="C121" s="27">
        <v>67167.6</v>
      </c>
      <c r="D121" s="27">
        <v>36826.6</v>
      </c>
      <c r="E121" s="26">
        <v>30952.8</v>
      </c>
      <c r="F121" s="43">
        <f t="shared" si="11"/>
        <v>46.1</v>
      </c>
      <c r="G121" s="55">
        <f>IF(D121&gt;0,E121/D121*100,0)</f>
        <v>84.1</v>
      </c>
    </row>
    <row r="122" spans="1:7" ht="25.5" customHeight="1">
      <c r="A122" s="19" t="s">
        <v>18</v>
      </c>
      <c r="B122" s="20" t="s">
        <v>17</v>
      </c>
      <c r="C122" s="31">
        <v>2316.2</v>
      </c>
      <c r="D122" s="31">
        <v>691.2</v>
      </c>
      <c r="E122" s="32">
        <v>443.9</v>
      </c>
      <c r="F122" s="43">
        <f t="shared" si="11"/>
        <v>19.2</v>
      </c>
      <c r="G122" s="55">
        <f t="shared" si="10"/>
        <v>64.2</v>
      </c>
    </row>
    <row r="123" spans="1:11" ht="15.75">
      <c r="A123" s="57" t="s">
        <v>16</v>
      </c>
      <c r="B123" s="58" t="s">
        <v>15</v>
      </c>
      <c r="C123" s="59">
        <f>SUM(C124:C125)</f>
        <v>62775.2</v>
      </c>
      <c r="D123" s="59">
        <f>SUM(D124:D125)</f>
        <v>34868.5</v>
      </c>
      <c r="E123" s="59">
        <f>SUM(E124:E125)</f>
        <v>23715.1</v>
      </c>
      <c r="F123" s="60">
        <f t="shared" si="11"/>
        <v>37.8</v>
      </c>
      <c r="G123" s="65">
        <f t="shared" si="10"/>
        <v>68</v>
      </c>
      <c r="K123" s="82"/>
    </row>
    <row r="124" spans="1:7" ht="23.25" customHeight="1">
      <c r="A124" s="10" t="s">
        <v>14</v>
      </c>
      <c r="B124" s="11" t="s">
        <v>13</v>
      </c>
      <c r="C124" s="27">
        <v>59715.5</v>
      </c>
      <c r="D124" s="27">
        <v>33328.7</v>
      </c>
      <c r="E124" s="26">
        <v>22391.9</v>
      </c>
      <c r="F124" s="131">
        <f t="shared" si="11"/>
        <v>37.5</v>
      </c>
      <c r="G124" s="55">
        <f t="shared" si="10"/>
        <v>67.2</v>
      </c>
    </row>
    <row r="125" spans="1:7" ht="31.5">
      <c r="A125" s="10" t="s">
        <v>210</v>
      </c>
      <c r="B125" s="11" t="s">
        <v>211</v>
      </c>
      <c r="C125" s="27">
        <v>3059.7</v>
      </c>
      <c r="D125" s="27">
        <v>1539.8</v>
      </c>
      <c r="E125" s="26">
        <v>1323.2</v>
      </c>
      <c r="F125" s="131">
        <f t="shared" si="11"/>
        <v>43.2</v>
      </c>
      <c r="G125" s="55">
        <f t="shared" si="10"/>
        <v>85.9</v>
      </c>
    </row>
    <row r="126" spans="1:7" ht="15.75">
      <c r="A126" s="57" t="s">
        <v>12</v>
      </c>
      <c r="B126" s="58" t="s">
        <v>11</v>
      </c>
      <c r="C126" s="59">
        <f>SUM(C127:C129)</f>
        <v>8935.1</v>
      </c>
      <c r="D126" s="59">
        <f>SUM(D127:D129)</f>
        <v>5177.6</v>
      </c>
      <c r="E126" s="59">
        <v>3032.1</v>
      </c>
      <c r="F126" s="60">
        <f t="shared" si="11"/>
        <v>33.9</v>
      </c>
      <c r="G126" s="65">
        <f aca="true" t="shared" si="12" ref="G126:G133">IF(D126&gt;0,E126/D126*100,0)</f>
        <v>58.6</v>
      </c>
    </row>
    <row r="127" spans="1:7" ht="21" customHeight="1">
      <c r="A127" s="10" t="s">
        <v>175</v>
      </c>
      <c r="B127" s="11" t="s">
        <v>176</v>
      </c>
      <c r="C127" s="27">
        <v>3656.9</v>
      </c>
      <c r="D127" s="27">
        <v>2163.5</v>
      </c>
      <c r="E127" s="26">
        <v>1497</v>
      </c>
      <c r="F127" s="131">
        <f t="shared" si="11"/>
        <v>40.9</v>
      </c>
      <c r="G127" s="55">
        <f t="shared" si="12"/>
        <v>69.2</v>
      </c>
    </row>
    <row r="128" spans="1:7" ht="18" customHeight="1">
      <c r="A128" s="10" t="s">
        <v>10</v>
      </c>
      <c r="B128" s="11" t="s">
        <v>9</v>
      </c>
      <c r="C128" s="27">
        <v>5278.2</v>
      </c>
      <c r="D128" s="27">
        <v>3014.1</v>
      </c>
      <c r="E128" s="26">
        <v>1535.2</v>
      </c>
      <c r="F128" s="131">
        <f t="shared" si="11"/>
        <v>29.1</v>
      </c>
      <c r="G128" s="55">
        <f t="shared" si="12"/>
        <v>50.9</v>
      </c>
    </row>
    <row r="129" spans="1:7" ht="33" customHeight="1">
      <c r="A129" s="10" t="s">
        <v>8</v>
      </c>
      <c r="B129" s="11" t="s">
        <v>7</v>
      </c>
      <c r="C129" s="27"/>
      <c r="D129" s="27"/>
      <c r="E129" s="26"/>
      <c r="F129" s="132">
        <f t="shared" si="11"/>
        <v>0</v>
      </c>
      <c r="G129" s="55">
        <f t="shared" si="12"/>
        <v>0</v>
      </c>
    </row>
    <row r="130" spans="1:7" ht="31.5">
      <c r="A130" s="57" t="s">
        <v>6</v>
      </c>
      <c r="B130" s="58" t="s">
        <v>244</v>
      </c>
      <c r="C130" s="59">
        <f>SUM(C131)</f>
        <v>1134.2</v>
      </c>
      <c r="D130" s="59">
        <f>SUM(D131)</f>
        <v>0</v>
      </c>
      <c r="E130" s="59">
        <f>SUM(E131)</f>
        <v>0</v>
      </c>
      <c r="F130" s="60">
        <f t="shared" si="11"/>
        <v>0</v>
      </c>
      <c r="G130" s="65">
        <f t="shared" si="12"/>
        <v>0</v>
      </c>
    </row>
    <row r="131" spans="1:7" ht="32.25" thickBot="1">
      <c r="A131" s="34" t="s">
        <v>5</v>
      </c>
      <c r="B131" s="35" t="s">
        <v>4</v>
      </c>
      <c r="C131" s="31">
        <v>1134.2</v>
      </c>
      <c r="D131" s="31"/>
      <c r="E131" s="32">
        <v>0</v>
      </c>
      <c r="F131" s="132">
        <f t="shared" si="11"/>
        <v>0</v>
      </c>
      <c r="G131" s="72">
        <f t="shared" si="12"/>
        <v>0</v>
      </c>
    </row>
    <row r="132" spans="1:7" ht="61.5" customHeight="1" thickBot="1">
      <c r="A132" s="73" t="s">
        <v>160</v>
      </c>
      <c r="B132" s="79" t="s">
        <v>191</v>
      </c>
      <c r="C132" s="81">
        <f>SUM(C133)</f>
        <v>0</v>
      </c>
      <c r="D132" s="80">
        <f>SUM(D133)</f>
        <v>0</v>
      </c>
      <c r="E132" s="80">
        <f>SUM(E133)</f>
        <v>0</v>
      </c>
      <c r="F132" s="60">
        <f t="shared" si="11"/>
        <v>0</v>
      </c>
      <c r="G132" s="87">
        <f>IF(D132&gt;J119:J1102,E132/D132*100,0)</f>
        <v>0</v>
      </c>
    </row>
    <row r="133" spans="1:7" ht="32.25" customHeight="1" thickBot="1">
      <c r="A133" s="71" t="s">
        <v>159</v>
      </c>
      <c r="B133" s="77" t="s">
        <v>158</v>
      </c>
      <c r="C133" s="78"/>
      <c r="D133" s="78"/>
      <c r="E133" s="78"/>
      <c r="F133" s="132">
        <f t="shared" si="11"/>
        <v>0</v>
      </c>
      <c r="G133" s="72">
        <f t="shared" si="12"/>
        <v>0</v>
      </c>
    </row>
    <row r="134" spans="1:7" ht="16.5" thickBot="1">
      <c r="A134" s="68" t="s">
        <v>3</v>
      </c>
      <c r="B134" s="74" t="s">
        <v>2</v>
      </c>
      <c r="C134" s="75">
        <f>SUM(C76,C85,C87,C91,C99,C104,C107,C114,C117,C123,C126,C130,C132)</f>
        <v>3116869.4</v>
      </c>
      <c r="D134" s="75">
        <v>1852777.6</v>
      </c>
      <c r="E134" s="75">
        <f>SUM(E76,E85,E87,E91,E99,E104,E107,E114,E117,E123,E126,E130,E132)</f>
        <v>1200718.6</v>
      </c>
      <c r="F134" s="76">
        <f t="shared" si="11"/>
        <v>38.5</v>
      </c>
      <c r="G134" s="86">
        <f>IF(D134&gt;0,E134/D134*100,0)</f>
        <v>64.8</v>
      </c>
    </row>
    <row r="135" spans="1:7" ht="82.5" customHeight="1" thickBot="1">
      <c r="A135" s="21" t="s">
        <v>1</v>
      </c>
      <c r="B135" s="22" t="s">
        <v>237</v>
      </c>
      <c r="C135" s="33">
        <f>C73-C134</f>
        <v>-199648.8</v>
      </c>
      <c r="D135" s="33"/>
      <c r="E135" s="33">
        <f>E73-E134</f>
        <v>35435.7</v>
      </c>
      <c r="F135" s="33"/>
      <c r="G135" s="45"/>
    </row>
    <row r="138" spans="1:6" ht="18.75" customHeight="1">
      <c r="A138" s="137" t="s">
        <v>182</v>
      </c>
      <c r="B138" s="137"/>
      <c r="C138" s="23"/>
      <c r="D138" s="23"/>
      <c r="E138" s="23"/>
      <c r="F138" s="39" t="s">
        <v>183</v>
      </c>
    </row>
    <row r="141" spans="2:6" ht="15.75">
      <c r="B141" s="40"/>
      <c r="C141" s="38"/>
      <c r="D141" s="38"/>
      <c r="E141" s="38"/>
      <c r="F141" s="38"/>
    </row>
  </sheetData>
  <sheetProtection insertRows="0"/>
  <autoFilter ref="A5:F135"/>
  <mergeCells count="3">
    <mergeCell ref="A2:F2"/>
    <mergeCell ref="A1:F1"/>
    <mergeCell ref="A138:B138"/>
  </mergeCells>
  <printOptions/>
  <pageMargins left="0.7874015748031497" right="0.3937007874015748" top="0.5905511811023623" bottom="0.5905511811023623" header="0.31496062992125984" footer="0.31496062992125984"/>
  <pageSetup fitToHeight="5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2023-06-08T13:50:21Z</cp:lastPrinted>
  <dcterms:created xsi:type="dcterms:W3CDTF">2002-10-29T08:22:06Z</dcterms:created>
  <dcterms:modified xsi:type="dcterms:W3CDTF">2023-06-15T05:54:55Z</dcterms:modified>
  <cp:category/>
  <cp:version/>
  <cp:contentType/>
  <cp:contentStatus/>
</cp:coreProperties>
</file>