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на 1 число\"/>
    </mc:Choice>
  </mc:AlternateContent>
  <xr:revisionPtr revIDLastSave="0" documentId="13_ncr:1_{993D879D-15A3-4E63-BB05-DC21A0765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Б" sheetId="1" r:id="rId1"/>
  </sheets>
  <definedNames>
    <definedName name="_xlnm._FilterDatabase" localSheetId="0" hidden="1">КБ!$A$5:$F$138</definedName>
    <definedName name="Print_Titles" localSheetId="0">КБ!$4:$4</definedName>
    <definedName name="_xlnm.Print_Area" localSheetId="0">КБ!$A$1:$G$141</definedName>
  </definedNames>
  <calcPr calcId="191029"/>
</workbook>
</file>

<file path=xl/calcChain.xml><?xml version="1.0" encoding="utf-8"?>
<calcChain xmlns="http://schemas.openxmlformats.org/spreadsheetml/2006/main">
  <c r="D101" i="1" l="1"/>
  <c r="E101" i="1"/>
  <c r="E32" i="1"/>
  <c r="E24" i="1" s="1"/>
  <c r="G136" i="1"/>
  <c r="F136" i="1"/>
  <c r="F135" i="1"/>
  <c r="G134" i="1"/>
  <c r="F134" i="1"/>
  <c r="G133" i="1"/>
  <c r="E133" i="1"/>
  <c r="D133" i="1"/>
  <c r="C133" i="1"/>
  <c r="F133" i="1" s="1"/>
  <c r="G132" i="1"/>
  <c r="F132" i="1"/>
  <c r="G131" i="1"/>
  <c r="F131" i="1"/>
  <c r="G130" i="1"/>
  <c r="F130" i="1"/>
  <c r="E129" i="1"/>
  <c r="D129" i="1"/>
  <c r="C129" i="1"/>
  <c r="G128" i="1"/>
  <c r="F128" i="1"/>
  <c r="G127" i="1"/>
  <c r="F127" i="1"/>
  <c r="G126" i="1"/>
  <c r="F126" i="1"/>
  <c r="E125" i="1"/>
  <c r="D125" i="1"/>
  <c r="C125" i="1"/>
  <c r="G124" i="1"/>
  <c r="F124" i="1"/>
  <c r="G123" i="1"/>
  <c r="F123" i="1"/>
  <c r="G122" i="1"/>
  <c r="F122" i="1"/>
  <c r="G121" i="1"/>
  <c r="F121" i="1"/>
  <c r="G120" i="1"/>
  <c r="F120" i="1"/>
  <c r="E119" i="1"/>
  <c r="D119" i="1"/>
  <c r="C119" i="1"/>
  <c r="G118" i="1"/>
  <c r="F118" i="1"/>
  <c r="G117" i="1"/>
  <c r="F117" i="1"/>
  <c r="E116" i="1"/>
  <c r="F116" i="1" s="1"/>
  <c r="D116" i="1"/>
  <c r="C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E109" i="1"/>
  <c r="D109" i="1"/>
  <c r="C109" i="1"/>
  <c r="G108" i="1"/>
  <c r="F108" i="1"/>
  <c r="G107" i="1"/>
  <c r="F107" i="1"/>
  <c r="E106" i="1"/>
  <c r="D106" i="1"/>
  <c r="C106" i="1"/>
  <c r="G105" i="1"/>
  <c r="F105" i="1"/>
  <c r="G104" i="1"/>
  <c r="F104" i="1"/>
  <c r="G103" i="1"/>
  <c r="F103" i="1"/>
  <c r="G102" i="1"/>
  <c r="F102" i="1"/>
  <c r="C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D93" i="1"/>
  <c r="C93" i="1"/>
  <c r="G92" i="1"/>
  <c r="F92" i="1"/>
  <c r="G91" i="1"/>
  <c r="F91" i="1"/>
  <c r="G90" i="1"/>
  <c r="F90" i="1"/>
  <c r="E89" i="1"/>
  <c r="D89" i="1"/>
  <c r="C89" i="1"/>
  <c r="G88" i="1"/>
  <c r="F88" i="1"/>
  <c r="G87" i="1"/>
  <c r="E87" i="1"/>
  <c r="D87" i="1"/>
  <c r="C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E78" i="1"/>
  <c r="D78" i="1"/>
  <c r="C78" i="1"/>
  <c r="G77" i="1"/>
  <c r="G76" i="1"/>
  <c r="G73" i="1"/>
  <c r="F73" i="1"/>
  <c r="G72" i="1"/>
  <c r="F72" i="1"/>
  <c r="G71" i="1"/>
  <c r="F71" i="1"/>
  <c r="G70" i="1"/>
  <c r="F70" i="1"/>
  <c r="G69" i="1"/>
  <c r="F69" i="1"/>
  <c r="G68" i="1"/>
  <c r="F68" i="1"/>
  <c r="E67" i="1"/>
  <c r="E66" i="1" s="1"/>
  <c r="D67" i="1"/>
  <c r="C67" i="1"/>
  <c r="G65" i="1"/>
  <c r="F65" i="1"/>
  <c r="G63" i="1"/>
  <c r="F63" i="1"/>
  <c r="E62" i="1"/>
  <c r="G62" i="1" s="1"/>
  <c r="D62" i="1"/>
  <c r="C62" i="1"/>
  <c r="G61" i="1"/>
  <c r="F61" i="1"/>
  <c r="G60" i="1"/>
  <c r="F60" i="1"/>
  <c r="G59" i="1"/>
  <c r="F59" i="1"/>
  <c r="G58" i="1"/>
  <c r="G56" i="1"/>
  <c r="F56" i="1"/>
  <c r="G55" i="1"/>
  <c r="F55" i="1"/>
  <c r="G54" i="1"/>
  <c r="F54" i="1"/>
  <c r="G53" i="1"/>
  <c r="F53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F45" i="1"/>
  <c r="F44" i="1"/>
  <c r="G43" i="1"/>
  <c r="F43" i="1"/>
  <c r="E42" i="1"/>
  <c r="D42" i="1"/>
  <c r="C42" i="1"/>
  <c r="F41" i="1"/>
  <c r="G40" i="1"/>
  <c r="F40" i="1"/>
  <c r="G39" i="1"/>
  <c r="F39" i="1"/>
  <c r="E37" i="1"/>
  <c r="D37" i="1"/>
  <c r="C37" i="1"/>
  <c r="G36" i="1"/>
  <c r="F36" i="1"/>
  <c r="G34" i="1"/>
  <c r="F34" i="1"/>
  <c r="G33" i="1"/>
  <c r="F33" i="1"/>
  <c r="D32" i="1"/>
  <c r="D24" i="1" s="1"/>
  <c r="C32" i="1"/>
  <c r="C24" i="1" s="1"/>
  <c r="G31" i="1"/>
  <c r="F31" i="1"/>
  <c r="F30" i="1"/>
  <c r="G29" i="1"/>
  <c r="F29" i="1"/>
  <c r="G28" i="1"/>
  <c r="F28" i="1"/>
  <c r="G27" i="1"/>
  <c r="F27" i="1"/>
  <c r="G26" i="1"/>
  <c r="F26" i="1"/>
  <c r="G25" i="1"/>
  <c r="F25" i="1"/>
  <c r="G22" i="1"/>
  <c r="F22" i="1"/>
  <c r="G21" i="1"/>
  <c r="F21" i="1"/>
  <c r="E20" i="1"/>
  <c r="D20" i="1"/>
  <c r="C20" i="1"/>
  <c r="G19" i="1"/>
  <c r="F19" i="1"/>
  <c r="G18" i="1"/>
  <c r="F18" i="1"/>
  <c r="E17" i="1"/>
  <c r="D17" i="1"/>
  <c r="C17" i="1"/>
  <c r="C8" i="1" s="1"/>
  <c r="G16" i="1"/>
  <c r="F16" i="1"/>
  <c r="F15" i="1"/>
  <c r="G14" i="1"/>
  <c r="F14" i="1"/>
  <c r="G13" i="1"/>
  <c r="F13" i="1"/>
  <c r="E12" i="1"/>
  <c r="D12" i="1"/>
  <c r="C12" i="1"/>
  <c r="G11" i="1"/>
  <c r="F11" i="1"/>
  <c r="G10" i="1"/>
  <c r="F10" i="1"/>
  <c r="E9" i="1"/>
  <c r="G9" i="1" s="1"/>
  <c r="D9" i="1"/>
  <c r="C9" i="1"/>
  <c r="D137" i="1" l="1"/>
  <c r="F20" i="1"/>
  <c r="F9" i="1"/>
  <c r="G12" i="1"/>
  <c r="F87" i="1"/>
  <c r="G106" i="1"/>
  <c r="G101" i="1"/>
  <c r="E137" i="1"/>
  <c r="G137" i="1" s="1"/>
  <c r="D8" i="1"/>
  <c r="G17" i="1"/>
  <c r="F125" i="1"/>
  <c r="F129" i="1"/>
  <c r="G129" i="1"/>
  <c r="G125" i="1"/>
  <c r="G119" i="1"/>
  <c r="F119" i="1"/>
  <c r="G116" i="1"/>
  <c r="F109" i="1"/>
  <c r="G109" i="1"/>
  <c r="F101" i="1"/>
  <c r="G93" i="1"/>
  <c r="F93" i="1"/>
  <c r="F89" i="1"/>
  <c r="G89" i="1"/>
  <c r="G78" i="1"/>
  <c r="F78" i="1"/>
  <c r="F67" i="1"/>
  <c r="G67" i="1"/>
  <c r="F62" i="1"/>
  <c r="F42" i="1"/>
  <c r="F37" i="1"/>
  <c r="E23" i="1"/>
  <c r="G37" i="1"/>
  <c r="G32" i="1"/>
  <c r="F32" i="1"/>
  <c r="F24" i="1"/>
  <c r="G24" i="1"/>
  <c r="G20" i="1"/>
  <c r="F17" i="1"/>
  <c r="F12" i="1"/>
  <c r="E8" i="1"/>
  <c r="F8" i="1" s="1"/>
  <c r="C66" i="1"/>
  <c r="F66" i="1" s="1"/>
  <c r="F106" i="1"/>
  <c r="D23" i="1"/>
  <c r="C23" i="1"/>
  <c r="D66" i="1"/>
  <c r="G66" i="1" s="1"/>
  <c r="C137" i="1"/>
  <c r="F137" i="1" s="1"/>
  <c r="G23" i="1" l="1"/>
  <c r="E7" i="1"/>
  <c r="E75" i="1" s="1"/>
  <c r="E138" i="1" s="1"/>
  <c r="G8" i="1"/>
  <c r="D7" i="1"/>
  <c r="C7" i="1"/>
  <c r="F23" i="1"/>
  <c r="D75" i="1" l="1"/>
  <c r="G75" i="1" s="1"/>
  <c r="G7" i="1"/>
  <c r="F7" i="1"/>
  <c r="C75" i="1"/>
  <c r="F75" i="1" l="1"/>
  <c r="C138" i="1"/>
</calcChain>
</file>

<file path=xl/sharedStrings.xml><?xml version="1.0" encoding="utf-8"?>
<sst xmlns="http://schemas.openxmlformats.org/spreadsheetml/2006/main" count="288" uniqueCount="273">
  <si>
    <t>ИСПОЛНЕНИЕ  БЮДЖЕТА БОГОРОДСКОГО МУНИЦИПАЛЬНОГО ОКРУГА</t>
  </si>
  <si>
    <t>Код по бюджетной классификации</t>
  </si>
  <si>
    <t>Наименование показателя</t>
  </si>
  <si>
    <t>Назначено на год</t>
  </si>
  <si>
    <t>Назначено на 9 месяцев</t>
  </si>
  <si>
    <t>Факт</t>
  </si>
  <si>
    <t>% исполнения к  год. назначениям</t>
  </si>
  <si>
    <t>% исполнения к 9 мес.</t>
  </si>
  <si>
    <t>3</t>
  </si>
  <si>
    <t>4</t>
  </si>
  <si>
    <t>РАЗДЕЛ 1. Д О Х О Д Ы</t>
  </si>
  <si>
    <t>000  1  00 0000 0000 000</t>
  </si>
  <si>
    <t>НАЛОГОВЫЕ И НЕНАЛОГОВЫЕ ДОХОДЫ</t>
  </si>
  <si>
    <t>НАЛОГОВЫЕ 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</si>
  <si>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</si>
  <si>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</si>
  <si>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</si>
  <si>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</si>
  <si>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000 1 03 02000 00 0000 110</t>
  </si>
  <si>
    <t>Акцизы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</si>
  <si>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</si>
  <si>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</si>
  <si>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</si>
  <si>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</si>
  <si>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</si>
  <si>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</si>
  <si>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</si>
  <si>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</si>
  <si>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</si>
  <si>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 ,взимаемый в связи с примеиением патентной системы налогообложения</t>
  </si>
  <si>
    <t xml:space="preserve">000 1 06 00000 00 0000 000 </t>
  </si>
  <si>
    <t>НАЛОГИ НА ИМУЩЕСТВО</t>
  </si>
  <si>
    <t xml:space="preserve">000 1 06 01000 10 0000 110 </t>
  </si>
  <si>
    <t>Налог на имущество физических лиц</t>
  </si>
  <si>
    <t xml:space="preserve">000 1 06 06000 00 0000 110 </t>
  </si>
  <si>
    <t>Земельный налог</t>
  </si>
  <si>
    <t>000 1 08 00000 00 0000 000</t>
  </si>
  <si>
    <t>ГОСУДАРСТВЕННАЯ ПОШЛИНА</t>
  </si>
  <si>
    <t>000 1 08 03000 01 0000 110</t>
  </si>
  <si>
    <t xml:space="preserve"> Государственная пошлина по делам, рассматриваемым в судах общей юрисдикции, мировыми судьями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</si>
  <si>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</si>
  <si>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</si>
  <si>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НЕНАЛОГОВЫЕ  ДОХОДЫ</t>
  </si>
  <si>
    <t>000 1 11 00000 00 0000 000</t>
  </si>
  <si>
    <t>ДОХОДЫ ОТ ИСПОЛЬЗОВАНИЯ  ИМУЩЕСТВА, НАХОДЯЩЕГОСЯ В 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</si>
  <si>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</si>
  <si>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</si>
  <si>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</si>
  <si>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</si>
  <si>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000 111 05020 00 0000 120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</si>
  <si>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</si>
  <si>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</si>
  <si>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</si>
  <si>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</si>
  <si>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</si>
  <si>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</si>
  <si>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</si>
  <si>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более 200</t>
  </si>
  <si>
    <t>000 111 07000 00 0000 120</t>
  </si>
  <si>
    <t>Платежи от государственных и муниципальных унитарных предприятий</t>
  </si>
  <si>
    <t>000 111 09000  00 0000 120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</si>
  <si>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</si>
  <si>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000 111 09044 140 000 120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</si>
  <si>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</si>
  <si>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</si>
  <si>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</si>
  <si>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</si>
  <si>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</si>
  <si>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 xml:space="preserve">000 1 13 00000 00 0000 000 </t>
  </si>
  <si>
    <t>Доходы от оказания платных услуг 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</si>
  <si>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</si>
  <si>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</si>
  <si>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000 1 14 02000 00 0000 430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</si>
  <si>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</si>
  <si>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</si>
  <si>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</si>
  <si>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</si>
  <si>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</si>
  <si>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000 1 14 13040 14 0000 410</t>
  </si>
  <si>
    <t>Доходы от приватизации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</si>
  <si>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</si>
  <si>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</si>
  <si>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000 1 1 601053 01 0000 140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</si>
  <si>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</si>
  <si>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</si>
  <si>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</si>
  <si>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</si>
  <si>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</si>
  <si>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</si>
  <si>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</si>
  <si>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</si>
  <si>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</si>
  <si>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</si>
  <si>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</si>
  <si>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</si>
  <si>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</si>
  <si>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</si>
  <si>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</si>
  <si>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</si>
  <si>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</si>
  <si>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</si>
  <si>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</si>
  <si>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</si>
  <si>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</si>
  <si>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</si>
  <si>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</si>
  <si>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</si>
  <si>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</si>
  <si>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</si>
  <si>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</si>
  <si>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</si>
  <si>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</si>
  <si>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</si>
  <si>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</si>
  <si>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</si>
  <si>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</si>
  <si>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</si>
  <si>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</si>
  <si>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</si>
  <si>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</si>
  <si>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</si>
  <si>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</si>
  <si>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</si>
  <si>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</si>
  <si>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</si>
  <si>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</si>
  <si>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000 1 17 15020 14 0000 150</t>
  </si>
  <si>
    <t>Инициативные платежи, зачисляемые в бюджеты муниципальных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</si>
  <si>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</si>
  <si>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</si>
  <si>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</si>
  <si>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</si>
  <si>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</si>
  <si>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субъектов РФ и муниципальных образований</t>
  </si>
  <si>
    <t>000 2 02 20000 00 0000 151</t>
  </si>
  <si>
    <t>Субсидии бюджетам субъектов РФ и муниципальных образований (межбюджетные субсидии)</t>
  </si>
  <si>
    <t>000 2 02 30000 00 0000 151</t>
  </si>
  <si>
    <t>Субвенции бюджетам субъектов РФ и муниципальных образований</t>
  </si>
  <si>
    <t>000 202 40000 00 0000 151</t>
  </si>
  <si>
    <t>Иные межбюджетные трансферты</t>
  </si>
  <si>
    <t>000 2 07 00000 00 0000 180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</si>
  <si>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</si>
  <si>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</si>
  <si>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</si>
  <si>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000 2 19 00000 00 0000 000</t>
  </si>
  <si>
    <t>Возврат остатков субсидий и субвенций прошлых лет</t>
  </si>
  <si>
    <t>000 8 50 0000 00 0000 000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</si>
  <si>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</si>
  <si>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</si>
  <si>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</si>
  <si>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</si>
  <si>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</si>
  <si>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</si>
  <si>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</si>
  <si>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</si>
  <si>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</si>
  <si>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</si>
  <si>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</si>
  <si>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</si>
  <si>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</si>
  <si>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</si>
  <si>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</si>
  <si>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</si>
  <si>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</si>
  <si>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</si>
  <si>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</si>
  <si>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</si>
  <si>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</si>
  <si>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</si>
  <si>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</si>
  <si>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</si>
  <si>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</si>
  <si>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</si>
  <si>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</si>
  <si>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</si>
  <si>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</si>
  <si>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</si>
  <si>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</si>
  <si>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</si>
  <si>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</si>
  <si>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</si>
  <si>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</si>
  <si>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</si>
  <si>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</si>
  <si>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</si>
  <si>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</si>
  <si>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</si>
  <si>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</si>
  <si>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</si>
  <si>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</si>
  <si>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</si>
  <si>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</si>
  <si>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</si>
  <si>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</si>
  <si>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</si>
  <si>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</si>
  <si>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</si>
  <si>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</si>
  <si>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</si>
  <si>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</si>
  <si>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</si>
  <si>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</si>
  <si>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</si>
  <si>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</si>
  <si>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</si>
  <si>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</si>
  <si>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</si>
  <si>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</si>
  <si>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</si>
  <si>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</si>
  <si>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</si>
  <si>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</si>
  <si>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</si>
  <si>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</si>
  <si>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</si>
  <si>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</si>
  <si>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</si>
  <si>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</si>
  <si>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 и повышение квалификации</t>
  </si>
  <si>
    <t>0707</t>
  </si>
  <si>
    <t>Молодежная политика и оздоровление 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</si>
  <si>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</si>
  <si>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</si>
  <si>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</si>
  <si>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</si>
  <si>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</si>
  <si>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</si>
  <si>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</si>
  <si>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</si>
  <si>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</si>
  <si>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</si>
  <si>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</si>
  <si>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</si>
  <si>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</si>
  <si>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</si>
  <si>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</si>
  <si>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</si>
  <si>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</si>
  <si>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</si>
  <si>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</si>
  <si>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</si>
  <si>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</si>
  <si>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</si>
  <si>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</si>
  <si>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</si>
  <si>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</si>
  <si>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</si>
  <si>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</si>
  <si>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</si>
  <si>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</si>
  <si>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</si>
  <si>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</si>
  <si>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</si>
  <si>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</si>
  <si>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</si>
  <si>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</si>
  <si>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</si>
  <si>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</si>
  <si>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                (МУНИЦИПАЛЬНОГО)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</si>
  <si>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</si>
  <si>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</si>
  <si>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</si>
  <si>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</si>
  <si>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</si>
  <si>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</si>
  <si>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9600</t>
  </si>
  <si>
    <t>РАСХОДЫ БЮДЖЕТА - ВСЕГО</t>
  </si>
  <si>
    <t>7900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</si>
  <si>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</si>
  <si>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Зам.главы администрации - начальник финансового управления</t>
  </si>
  <si>
    <t>Солуянова С.А.</t>
  </si>
  <si>
    <t>Месячный отчет</t>
  </si>
  <si>
    <t>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</si>
</sst>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_ ;[Red]\-0.0\ "/>
    <numFmt numFmtId="166" formatCode="#,##0.0_ ;\-#,##0.0\ "/>
    <numFmt numFmtId="167" formatCode="?"/>
  </numFmts>
  <fonts count="16" x14ac:knownFonts="1">
    <font>
      <sz val="10"/>
      <color theme="1"/>
      <name val="Arial Cyr"/>
    </font>
    <font>
      <sz val="11"/>
      <color theme="0"/>
      <name val="Calibri"/>
      <scheme val="minor"/>
    </font>
    <font>
      <sz val="11"/>
      <name val="Calibri"/>
      <scheme val="minor"/>
    </font>
    <font>
      <sz val="10"/>
      <name val="Arial"/>
    </font>
    <font>
      <sz val="12"/>
      <name val="Times New Roman"/>
    </font>
    <font>
      <b/>
      <sz val="16"/>
      <name val="Times New Roman"/>
    </font>
    <font>
      <b/>
      <sz val="14"/>
      <name val="Times New Roman"/>
    </font>
    <font>
      <i/>
      <sz val="12"/>
      <name val="Times New Roman"/>
    </font>
    <font>
      <b/>
      <sz val="12"/>
      <name val="Times New Roman"/>
    </font>
    <font>
      <sz val="12"/>
      <color indexed="2"/>
      <name val="Times New Roman"/>
    </font>
    <font>
      <b/>
      <i/>
      <sz val="12"/>
      <color indexed="2"/>
      <name val="Times New Roman"/>
    </font>
    <font>
      <b/>
      <i/>
      <sz val="12"/>
      <name val="Times New Roman"/>
    </font>
    <font>
      <sz val="14"/>
      <name val="Times New Roman"/>
    </font>
    <font>
      <sz val="10"/>
      <color theme="1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</patternFill>
    </fill>
    <fill>
      <patternFill patternType="solid">
        <fgColor indexed="65"/>
      </patternFill>
    </fill>
    <fill>
      <patternFill patternType="solid">
        <fgColor rgb="FF92D050"/>
      </patternFill>
    </fill>
    <fill>
      <patternFill patternType="solid">
        <f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0" fontId="1" fillId="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3" fillId="0" borderId="0"/>
  </cellStyleXfs>
  <cellXfs count="140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/>
    <xf numFmtId="49" fontId="4" fillId="0" borderId="0" xfId="0" applyNumberFormat="1" applyFont="1"/>
    <xf numFmtId="0" fontId="4" fillId="0" borderId="0" xfId="0" applyFont="1" applyAlignment="1">
      <alignment vertical="top"/>
    </xf>
    <xf numFmtId="49" fontId="8" fillId="6" borderId="3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center" vertical="center" wrapText="1"/>
    </xf>
    <xf numFmtId="165" fontId="8" fillId="6" borderId="3" xfId="0" applyNumberFormat="1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49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right" vertical="center"/>
      <protection locked="0"/>
    </xf>
    <xf numFmtId="0" fontId="9" fillId="6" borderId="8" xfId="0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/>
    <xf numFmtId="49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166" fontId="8" fillId="4" borderId="9" xfId="23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166" fontId="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vertical="center" wrapText="1"/>
      <protection locked="0"/>
    </xf>
    <xf numFmtId="166" fontId="8" fillId="6" borderId="11" xfId="23" applyNumberFormat="1" applyFont="1" applyFill="1" applyBorder="1" applyAlignment="1" applyProtection="1">
      <alignment horizontal="center" vertical="center" wrapText="1"/>
      <protection locked="0"/>
    </xf>
    <xf numFmtId="166" fontId="4" fillId="6" borderId="11" xfId="23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66" fontId="4" fillId="0" borderId="11" xfId="23" applyNumberFormat="1" applyFont="1" applyBorder="1" applyAlignment="1" applyProtection="1">
      <alignment horizontal="center" vertical="center" wrapText="1"/>
      <protection locked="0"/>
    </xf>
    <xf numFmtId="166" fontId="4" fillId="6" borderId="11" xfId="23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166" fontId="8" fillId="0" borderId="11" xfId="23" applyNumberFormat="1" applyFont="1" applyBorder="1" applyAlignment="1" applyProtection="1">
      <alignment horizontal="center" vertical="center" wrapText="1"/>
      <protection locked="0"/>
    </xf>
    <xf numFmtId="49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166" fontId="8" fillId="3" borderId="11" xfId="23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left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8" xfId="2" applyFont="1" applyFill="1" applyBorder="1" applyAlignment="1">
      <alignment horizontal="left" wrapText="1"/>
    </xf>
    <xf numFmtId="0" fontId="4" fillId="0" borderId="11" xfId="2" applyFont="1" applyFill="1" applyBorder="1" applyAlignment="1">
      <alignment horizontal="left" wrapText="1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166" fontId="4" fillId="0" borderId="8" xfId="23" applyNumberFormat="1" applyFont="1" applyBorder="1" applyAlignment="1" applyProtection="1">
      <alignment horizontal="center" vertical="center" wrapText="1"/>
      <protection locked="0"/>
    </xf>
    <xf numFmtId="166" fontId="4" fillId="6" borderId="8" xfId="2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166" fontId="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66" fontId="8" fillId="6" borderId="10" xfId="23" applyNumberFormat="1" applyFont="1" applyFill="1" applyBorder="1" applyAlignment="1" applyProtection="1">
      <alignment horizontal="center" vertical="center" wrapText="1"/>
      <protection locked="0"/>
    </xf>
    <xf numFmtId="166" fontId="4" fillId="6" borderId="10" xfId="23" applyNumberFormat="1" applyFont="1" applyFill="1" applyBorder="1" applyAlignment="1" applyProtection="1">
      <alignment horizontal="center" vertical="center" wrapText="1"/>
      <protection locked="0"/>
    </xf>
    <xf numFmtId="49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vertical="center" wrapText="1"/>
      <protection locked="0"/>
    </xf>
    <xf numFmtId="166" fontId="8" fillId="7" borderId="11" xfId="23" applyNumberFormat="1" applyFont="1" applyFill="1" applyBorder="1" applyAlignment="1" applyProtection="1">
      <alignment horizontal="center" vertical="center" wrapText="1"/>
      <protection locked="0"/>
    </xf>
    <xf numFmtId="49" fontId="8" fillId="6" borderId="12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left" vertical="center"/>
    </xf>
    <xf numFmtId="166" fontId="8" fillId="6" borderId="10" xfId="23" applyNumberFormat="1" applyFont="1" applyFill="1" applyBorder="1" applyAlignment="1">
      <alignment horizontal="center" vertical="center" wrapText="1"/>
    </xf>
    <xf numFmtId="166" fontId="8" fillId="6" borderId="7" xfId="23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6" fontId="4" fillId="6" borderId="13" xfId="23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166" fontId="8" fillId="3" borderId="11" xfId="23" applyNumberFormat="1" applyFont="1" applyFill="1" applyBorder="1" applyAlignment="1">
      <alignment horizontal="center" vertical="center" wrapText="1"/>
    </xf>
    <xf numFmtId="166" fontId="8" fillId="3" borderId="13" xfId="23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166" fontId="4" fillId="6" borderId="14" xfId="23" applyNumberFormat="1" applyFont="1" applyFill="1" applyBorder="1" applyAlignment="1">
      <alignment horizontal="center" vertical="center" wrapText="1"/>
    </xf>
    <xf numFmtId="166" fontId="4" fillId="0" borderId="11" xfId="23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6" fontId="4" fillId="0" borderId="14" xfId="23" applyNumberFormat="1" applyFont="1" applyBorder="1" applyAlignment="1">
      <alignment horizontal="center" vertical="center" wrapText="1"/>
    </xf>
    <xf numFmtId="166" fontId="8" fillId="3" borderId="14" xfId="23" applyNumberFormat="1" applyFont="1" applyFill="1" applyBorder="1" applyAlignment="1">
      <alignment horizontal="center" vertical="center" wrapText="1"/>
    </xf>
    <xf numFmtId="166" fontId="8" fillId="3" borderId="15" xfId="23" applyNumberFormat="1" applyFont="1" applyFill="1" applyBorder="1" applyAlignment="1">
      <alignment horizontal="center" vertical="center" wrapText="1"/>
    </xf>
    <xf numFmtId="166" fontId="4" fillId="0" borderId="13" xfId="23" applyNumberFormat="1" applyFont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166" fontId="4" fillId="6" borderId="16" xfId="23" applyNumberFormat="1" applyFont="1" applyFill="1" applyBorder="1" applyAlignment="1">
      <alignment horizontal="center" vertical="center" wrapText="1"/>
    </xf>
    <xf numFmtId="166" fontId="4" fillId="6" borderId="8" xfId="23" applyNumberFormat="1" applyFont="1" applyFill="1" applyBorder="1" applyAlignment="1">
      <alignment horizontal="center" vertical="center" wrapText="1"/>
    </xf>
    <xf numFmtId="49" fontId="4" fillId="9" borderId="11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vertical="center" wrapText="1"/>
    </xf>
    <xf numFmtId="166" fontId="4" fillId="9" borderId="14" xfId="23" applyNumberFormat="1" applyFont="1" applyFill="1" applyBorder="1" applyAlignment="1">
      <alignment horizontal="center" vertical="center" wrapText="1"/>
    </xf>
    <xf numFmtId="166" fontId="4" fillId="10" borderId="13" xfId="23" applyNumberFormat="1" applyFont="1" applyFill="1" applyBorder="1" applyAlignment="1">
      <alignment horizontal="center" vertical="center" wrapText="1"/>
    </xf>
    <xf numFmtId="166" fontId="8" fillId="10" borderId="13" xfId="23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6" fontId="8" fillId="6" borderId="5" xfId="23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166" fontId="4" fillId="2" borderId="18" xfId="23" applyNumberFormat="1" applyFont="1" applyFill="1" applyBorder="1" applyAlignment="1">
      <alignment horizontal="center" vertical="center" wrapText="1"/>
    </xf>
    <xf numFmtId="166" fontId="4" fillId="2" borderId="19" xfId="23" applyNumberFormat="1" applyFont="1" applyFill="1" applyBorder="1" applyAlignment="1">
      <alignment horizontal="center" vertical="center" wrapText="1"/>
    </xf>
    <xf numFmtId="166" fontId="8" fillId="3" borderId="20" xfId="23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6" fontId="4" fillId="6" borderId="10" xfId="23" applyNumberFormat="1" applyFont="1" applyFill="1" applyBorder="1" applyAlignment="1">
      <alignment horizontal="center" vertical="center" wrapText="1"/>
    </xf>
    <xf numFmtId="49" fontId="8" fillId="8" borderId="9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166" fontId="8" fillId="8" borderId="22" xfId="23" applyNumberFormat="1" applyFont="1" applyFill="1" applyBorder="1" applyAlignment="1">
      <alignment horizontal="center" vertical="center" wrapText="1"/>
    </xf>
    <xf numFmtId="166" fontId="8" fillId="8" borderId="21" xfId="23" applyNumberFormat="1" applyFont="1" applyFill="1" applyBorder="1" applyAlignment="1">
      <alignment horizontal="center" vertical="center" wrapText="1"/>
    </xf>
    <xf numFmtId="166" fontId="8" fillId="8" borderId="5" xfId="23" applyNumberFormat="1" applyFont="1" applyFill="1" applyBorder="1" applyAlignment="1" applyProtection="1">
      <alignment horizontal="center" vertical="center" wrapText="1"/>
      <protection locked="0"/>
    </xf>
    <xf numFmtId="49" fontId="8" fillId="6" borderId="23" xfId="0" applyNumberFormat="1" applyFont="1" applyFill="1" applyBorder="1" applyAlignment="1">
      <alignment horizontal="center" vertical="center" wrapText="1"/>
    </xf>
    <xf numFmtId="49" fontId="8" fillId="6" borderId="24" xfId="0" applyNumberFormat="1" applyFont="1" applyFill="1" applyBorder="1" applyAlignment="1">
      <alignment horizontal="left" vertical="center" wrapText="1"/>
    </xf>
    <xf numFmtId="166" fontId="11" fillId="6" borderId="25" xfId="23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23" applyFont="1"/>
    <xf numFmtId="166" fontId="14" fillId="6" borderId="11" xfId="23" applyNumberFormat="1" applyFont="1" applyFill="1" applyBorder="1" applyAlignment="1" applyProtection="1">
      <alignment horizontal="center" vertical="center" wrapText="1"/>
      <protection locked="0"/>
    </xf>
    <xf numFmtId="49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vertical="center" wrapText="1"/>
      <protection locked="0"/>
    </xf>
    <xf numFmtId="166" fontId="8" fillId="7" borderId="8" xfId="23" applyNumberFormat="1" applyFont="1" applyFill="1" applyBorder="1" applyAlignment="1" applyProtection="1">
      <alignment horizontal="center" vertical="center" wrapText="1"/>
      <protection locked="0"/>
    </xf>
    <xf numFmtId="49" fontId="8" fillId="8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9" xfId="0" applyNumberFormat="1" applyFont="1" applyFill="1" applyBorder="1" applyAlignment="1" applyProtection="1">
      <alignment horizontal="center" vertical="center"/>
      <protection locked="0"/>
    </xf>
    <xf numFmtId="166" fontId="8" fillId="8" borderId="9" xfId="23" applyNumberFormat="1" applyFont="1" applyFill="1" applyBorder="1" applyAlignment="1" applyProtection="1">
      <alignment horizontal="center" vertical="center" wrapText="1"/>
      <protection locked="0"/>
    </xf>
    <xf numFmtId="166" fontId="8" fillId="8" borderId="26" xfId="23" applyNumberFormat="1" applyFont="1" applyFill="1" applyBorder="1" applyAlignment="1" applyProtection="1">
      <alignment horizontal="center" vertical="center" wrapText="1"/>
      <protection locked="0"/>
    </xf>
    <xf numFmtId="166" fontId="8" fillId="11" borderId="11" xfId="23" applyNumberFormat="1" applyFont="1" applyFill="1" applyBorder="1" applyAlignment="1" applyProtection="1">
      <alignment horizontal="center" vertical="center" wrapText="1"/>
      <protection locked="0"/>
    </xf>
    <xf numFmtId="49" fontId="11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vertical="center" wrapText="1"/>
      <protection locked="0"/>
    </xf>
    <xf numFmtId="166" fontId="8" fillId="11" borderId="10" xfId="23" applyNumberFormat="1" applyFont="1" applyFill="1" applyBorder="1" applyAlignment="1" applyProtection="1">
      <alignment horizontal="center" vertical="center" wrapText="1"/>
      <protection locked="0"/>
    </xf>
    <xf numFmtId="166" fontId="14" fillId="3" borderId="11" xfId="23" applyNumberFormat="1" applyFont="1" applyFill="1" applyBorder="1" applyAlignment="1" applyProtection="1">
      <alignment horizontal="center" vertical="center" wrapText="1"/>
      <protection locked="0"/>
    </xf>
    <xf numFmtId="166" fontId="15" fillId="9" borderId="11" xfId="23" applyNumberFormat="1" applyFont="1" applyFill="1" applyBorder="1" applyAlignment="1">
      <alignment horizontal="center" vertical="center" wrapText="1"/>
    </xf>
    <xf numFmtId="166" fontId="15" fillId="6" borderId="11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24">
    <cellStyle name="Normal" xfId="1" xr:uid="{00000000-0005-0000-0000-000000000000}"/>
    <cellStyle name="Акцент2" xfId="2" builtinId="33"/>
    <cellStyle name="Обычный" xfId="0" builtinId="0"/>
    <cellStyle name="Обычный 10" xfId="3" xr:uid="{00000000-0005-0000-0000-000003000000}"/>
    <cellStyle name="Обычный 11" xfId="4" xr:uid="{00000000-0005-0000-0000-000004000000}"/>
    <cellStyle name="Обычный 12" xfId="5" xr:uid="{00000000-0005-0000-0000-000005000000}"/>
    <cellStyle name="Обычный 13" xfId="6" xr:uid="{00000000-0005-0000-0000-000006000000}"/>
    <cellStyle name="Обычный 14" xfId="7" xr:uid="{00000000-0005-0000-0000-000007000000}"/>
    <cellStyle name="Обычный 15" xfId="8" xr:uid="{00000000-0005-0000-0000-000008000000}"/>
    <cellStyle name="Обычный 16" xfId="9" xr:uid="{00000000-0005-0000-0000-000009000000}"/>
    <cellStyle name="Обычный 17" xfId="10" xr:uid="{00000000-0005-0000-0000-00000A000000}"/>
    <cellStyle name="Обычный 18" xfId="11" xr:uid="{00000000-0005-0000-0000-00000B000000}"/>
    <cellStyle name="Обычный 19" xfId="12" xr:uid="{00000000-0005-0000-0000-00000C000000}"/>
    <cellStyle name="Обычный 2" xfId="13" xr:uid="{00000000-0005-0000-0000-00000D000000}"/>
    <cellStyle name="Обычный 20" xfId="14" xr:uid="{00000000-0005-0000-0000-00000E000000}"/>
    <cellStyle name="Обычный 21" xfId="15" xr:uid="{00000000-0005-0000-0000-00000F000000}"/>
    <cellStyle name="Обычный 3" xfId="16" xr:uid="{00000000-0005-0000-0000-000010000000}"/>
    <cellStyle name="Обычный 4" xfId="17" xr:uid="{00000000-0005-0000-0000-000011000000}"/>
    <cellStyle name="Обычный 5" xfId="18" xr:uid="{00000000-0005-0000-0000-000012000000}"/>
    <cellStyle name="Обычный 6" xfId="19" xr:uid="{00000000-0005-0000-0000-000013000000}"/>
    <cellStyle name="Обычный 7" xfId="20" xr:uid="{00000000-0005-0000-0000-000014000000}"/>
    <cellStyle name="Обычный 8" xfId="21" xr:uid="{00000000-0005-0000-0000-000015000000}"/>
    <cellStyle name="Обычный 9" xfId="22" xr:uid="{00000000-0005-0000-0000-000016000000}"/>
    <cellStyle name="Финансовый 2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  <pageSetUpPr fitToPage="1"/>
  </sheetPr>
  <dimension ref="A1:IT144"/>
  <sheetViews>
    <sheetView showZeros="0" tabSelected="1" zoomScale="80" workbookViewId="0">
      <pane ySplit="7" topLeftCell="A134" activePane="bottomLeft" state="frozen"/>
      <selection activeCell="G65" sqref="G65"/>
      <selection pane="bottomLeft" activeCell="C73" sqref="C73"/>
    </sheetView>
  </sheetViews>
  <sheetFormatPr defaultColWidth="9.140625" defaultRowHeight="15.6" customHeight="1" x14ac:dyDescent="0.25"/>
  <cols>
    <col min="1" max="1" width="28" style="1" customWidth="1"/>
    <col min="2" max="2" width="55.42578125" style="1" customWidth="1"/>
    <col min="3" max="3" width="13.85546875" style="1" customWidth="1"/>
    <col min="4" max="4" width="14" style="1" customWidth="1"/>
    <col min="5" max="5" width="13.5703125" style="1" customWidth="1"/>
    <col min="6" max="6" width="11" style="1" customWidth="1"/>
    <col min="7" max="7" width="15" style="1" customWidth="1"/>
    <col min="8" max="254" width="9.140625" style="1" customWidth="1"/>
  </cols>
  <sheetData>
    <row r="1" spans="1:7" ht="26.45" customHeight="1" x14ac:dyDescent="0.25">
      <c r="A1" s="137" t="s">
        <v>0</v>
      </c>
      <c r="B1" s="137"/>
      <c r="C1" s="137"/>
      <c r="D1" s="137"/>
      <c r="E1" s="137"/>
      <c r="F1" s="137"/>
      <c r="G1" s="137"/>
    </row>
    <row r="2" spans="1:7" ht="28.15" customHeight="1" x14ac:dyDescent="0.25">
      <c r="A2" s="138" t="s">
        <v>272</v>
      </c>
      <c r="B2" s="138"/>
      <c r="C2" s="138"/>
      <c r="D2" s="138"/>
      <c r="E2" s="138"/>
      <c r="F2" s="138"/>
      <c r="G2" s="138"/>
    </row>
    <row r="3" spans="1:7" ht="15.75" x14ac:dyDescent="0.25">
      <c r="A3" s="2"/>
      <c r="B3" s="3"/>
      <c r="C3" s="4"/>
      <c r="D3" s="4"/>
      <c r="E3" s="5"/>
      <c r="F3" s="5"/>
    </row>
    <row r="4" spans="1:7" ht="69.599999999999994" customHeight="1" thickBot="1" x14ac:dyDescent="0.3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9" t="s">
        <v>6</v>
      </c>
      <c r="G4" s="10" t="s">
        <v>7</v>
      </c>
    </row>
    <row r="5" spans="1:7" ht="15.75" x14ac:dyDescent="0.25">
      <c r="A5" s="11">
        <v>1</v>
      </c>
      <c r="B5" s="12">
        <v>2</v>
      </c>
      <c r="C5" s="13" t="s">
        <v>8</v>
      </c>
      <c r="D5" s="13" t="s">
        <v>9</v>
      </c>
      <c r="E5" s="14">
        <v>5</v>
      </c>
      <c r="F5" s="15">
        <v>6</v>
      </c>
      <c r="G5" s="16">
        <v>7</v>
      </c>
    </row>
    <row r="6" spans="1:7" ht="16.5" thickBot="1" x14ac:dyDescent="0.3">
      <c r="A6" s="17"/>
      <c r="B6" s="18" t="s">
        <v>10</v>
      </c>
      <c r="C6" s="19"/>
      <c r="D6" s="19"/>
      <c r="E6" s="20"/>
      <c r="F6" s="20"/>
      <c r="G6" s="21"/>
    </row>
    <row r="7" spans="1:7" ht="16.5" thickBot="1" x14ac:dyDescent="0.3">
      <c r="A7" s="22" t="s">
        <v>11</v>
      </c>
      <c r="B7" s="23" t="s">
        <v>12</v>
      </c>
      <c r="C7" s="24">
        <f>C8+C23</f>
        <v>782181.9</v>
      </c>
      <c r="D7" s="24">
        <f>D8+D23</f>
        <v>477474.10000000003</v>
      </c>
      <c r="E7" s="24">
        <f>E8+E23</f>
        <v>565609.79999999993</v>
      </c>
      <c r="F7" s="24">
        <f t="shared" ref="F7:F9" si="0">IF(C7&gt;0,E7/C7*100,0)</f>
        <v>72.311798572684935</v>
      </c>
      <c r="G7" s="24">
        <f t="shared" ref="G7:G9" si="1">IF(D7&gt;0,E7/D7*100,0)</f>
        <v>118.45873943738516</v>
      </c>
    </row>
    <row r="8" spans="1:7" ht="15.75" x14ac:dyDescent="0.25">
      <c r="A8" s="25"/>
      <c r="B8" s="26" t="s">
        <v>13</v>
      </c>
      <c r="C8" s="27">
        <f>C9+C12+C17+C20+C11</f>
        <v>681032</v>
      </c>
      <c r="D8" s="27">
        <f>D9+D12+D17+D20+D11</f>
        <v>397070.10000000003</v>
      </c>
      <c r="E8" s="27">
        <f>E9+E12+E17+E20+E11</f>
        <v>460796.59999999992</v>
      </c>
      <c r="F8" s="27">
        <f t="shared" si="0"/>
        <v>67.661519576172623</v>
      </c>
      <c r="G8" s="27">
        <f t="shared" si="1"/>
        <v>116.04918124028978</v>
      </c>
    </row>
    <row r="9" spans="1:7" ht="15.75" x14ac:dyDescent="0.25">
      <c r="A9" s="28" t="s">
        <v>14</v>
      </c>
      <c r="B9" s="29" t="s">
        <v>15</v>
      </c>
      <c r="C9" s="30">
        <f>C10</f>
        <v>372620.7</v>
      </c>
      <c r="D9" s="30">
        <f>D10</f>
        <v>255990.39999999999</v>
      </c>
      <c r="E9" s="30">
        <f>E10</f>
        <v>305432.3</v>
      </c>
      <c r="F9" s="31">
        <f t="shared" si="0"/>
        <v>81.968688266647547</v>
      </c>
      <c r="G9" s="30">
        <f t="shared" si="1"/>
        <v>119.3139664612423</v>
      </c>
    </row>
    <row r="10" spans="1:7" s="1" customFormat="1" ht="15.75" x14ac:dyDescent="0.25">
      <c r="A10" s="32" t="s">
        <v>16</v>
      </c>
      <c r="B10" s="33" t="s">
        <v>17</v>
      </c>
      <c r="C10" s="34">
        <v>372620.7</v>
      </c>
      <c r="D10" s="34">
        <v>255990.39999999999</v>
      </c>
      <c r="E10" s="35">
        <v>305432.3</v>
      </c>
      <c r="F10" s="35">
        <f t="shared" ref="F10:F73" si="2">IF(C10&gt;0,E10/C10*100,0)</f>
        <v>81.968688266647547</v>
      </c>
      <c r="G10" s="30">
        <f t="shared" ref="G10:G73" si="3">IF(D10&gt;0,E10/D10*100,0)</f>
        <v>119.3139664612423</v>
      </c>
    </row>
    <row r="11" spans="1:7" s="1" customFormat="1" ht="15.75" x14ac:dyDescent="0.25">
      <c r="A11" s="36" t="s">
        <v>18</v>
      </c>
      <c r="B11" s="37" t="s">
        <v>19</v>
      </c>
      <c r="C11" s="38">
        <v>39792.5</v>
      </c>
      <c r="D11" s="38">
        <v>25556.400000000001</v>
      </c>
      <c r="E11" s="38">
        <v>30059.1</v>
      </c>
      <c r="F11" s="35">
        <f t="shared" si="2"/>
        <v>75.539611735879873</v>
      </c>
      <c r="G11" s="30">
        <f t="shared" si="3"/>
        <v>117.61867868713902</v>
      </c>
    </row>
    <row r="12" spans="1:7" s="1" customFormat="1" ht="15.75" x14ac:dyDescent="0.25">
      <c r="A12" s="36" t="s">
        <v>20</v>
      </c>
      <c r="B12" s="37" t="s">
        <v>21</v>
      </c>
      <c r="C12" s="38">
        <f>SUM(C13:C16)</f>
        <v>81159.7</v>
      </c>
      <c r="D12" s="38">
        <f>SUM(D13:D16)</f>
        <v>58126.8</v>
      </c>
      <c r="E12" s="38">
        <f>SUM(E13:E16)</f>
        <v>65923.3</v>
      </c>
      <c r="F12" s="35">
        <f t="shared" si="2"/>
        <v>81.226643272461587</v>
      </c>
      <c r="G12" s="30">
        <f t="shared" si="3"/>
        <v>113.41291796555117</v>
      </c>
    </row>
    <row r="13" spans="1:7" s="1" customFormat="1" ht="42" customHeight="1" x14ac:dyDescent="0.25">
      <c r="A13" s="39" t="s">
        <v>22</v>
      </c>
      <c r="B13" s="40" t="s">
        <v>23</v>
      </c>
      <c r="C13" s="34">
        <v>66974.5</v>
      </c>
      <c r="D13" s="34">
        <v>47953.8</v>
      </c>
      <c r="E13" s="34">
        <v>53929.5</v>
      </c>
      <c r="F13" s="35">
        <f t="shared" si="2"/>
        <v>80.522437644178012</v>
      </c>
      <c r="G13" s="30">
        <f t="shared" si="3"/>
        <v>112.46136906772767</v>
      </c>
    </row>
    <row r="14" spans="1:7" s="1" customFormat="1" ht="31.5" x14ac:dyDescent="0.25">
      <c r="A14" s="32" t="s">
        <v>24</v>
      </c>
      <c r="B14" s="33" t="s">
        <v>25</v>
      </c>
      <c r="C14" s="34">
        <v>0</v>
      </c>
      <c r="D14" s="34">
        <v>0</v>
      </c>
      <c r="E14" s="34">
        <v>-502.7</v>
      </c>
      <c r="F14" s="35">
        <f t="shared" si="2"/>
        <v>0</v>
      </c>
      <c r="G14" s="30">
        <f t="shared" si="3"/>
        <v>0</v>
      </c>
    </row>
    <row r="15" spans="1:7" s="1" customFormat="1" ht="15.75" x14ac:dyDescent="0.25">
      <c r="A15" s="32" t="s">
        <v>26</v>
      </c>
      <c r="B15" s="33" t="s">
        <v>27</v>
      </c>
      <c r="C15" s="34">
        <v>3386</v>
      </c>
      <c r="D15" s="34">
        <v>3362.3</v>
      </c>
      <c r="E15" s="34">
        <v>6726.5</v>
      </c>
      <c r="F15" s="35">
        <f t="shared" si="2"/>
        <v>198.65623154164206</v>
      </c>
      <c r="G15" s="30" t="s">
        <v>57</v>
      </c>
    </row>
    <row r="16" spans="1:7" s="1" customFormat="1" ht="39.6" customHeight="1" x14ac:dyDescent="0.25">
      <c r="A16" s="32" t="s">
        <v>28</v>
      </c>
      <c r="B16" s="33" t="s">
        <v>29</v>
      </c>
      <c r="C16" s="34">
        <v>10799.2</v>
      </c>
      <c r="D16" s="34">
        <v>6810.7</v>
      </c>
      <c r="E16" s="34">
        <v>5770</v>
      </c>
      <c r="F16" s="35">
        <f t="shared" si="2"/>
        <v>53.42988369508852</v>
      </c>
      <c r="G16" s="30">
        <f t="shared" si="3"/>
        <v>84.719632343224632</v>
      </c>
    </row>
    <row r="17" spans="1:7" s="1" customFormat="1" ht="15.75" x14ac:dyDescent="0.25">
      <c r="A17" s="36" t="s">
        <v>30</v>
      </c>
      <c r="B17" s="37" t="s">
        <v>31</v>
      </c>
      <c r="C17" s="38">
        <f>SUM(C18:C19)</f>
        <v>178093.8</v>
      </c>
      <c r="D17" s="38">
        <f>SUM(D18:D19)</f>
        <v>50942.7</v>
      </c>
      <c r="E17" s="38">
        <f>SUM(E18:E19)</f>
        <v>52597.600000000006</v>
      </c>
      <c r="F17" s="35">
        <f t="shared" si="2"/>
        <v>29.533650244983267</v>
      </c>
      <c r="G17" s="30">
        <f t="shared" si="3"/>
        <v>103.24855180428207</v>
      </c>
    </row>
    <row r="18" spans="1:7" s="1" customFormat="1" ht="15.75" x14ac:dyDescent="0.25">
      <c r="A18" s="32" t="s">
        <v>32</v>
      </c>
      <c r="B18" s="33" t="s">
        <v>33</v>
      </c>
      <c r="C18" s="34">
        <v>60214.2</v>
      </c>
      <c r="D18" s="34">
        <v>10634.1</v>
      </c>
      <c r="E18" s="34">
        <v>9675.7000000000007</v>
      </c>
      <c r="F18" s="35">
        <f t="shared" si="2"/>
        <v>16.068801046929131</v>
      </c>
      <c r="G18" s="30">
        <f t="shared" si="3"/>
        <v>90.987483661052664</v>
      </c>
    </row>
    <row r="19" spans="1:7" s="1" customFormat="1" ht="15.75" x14ac:dyDescent="0.25">
      <c r="A19" s="32" t="s">
        <v>34</v>
      </c>
      <c r="B19" s="33" t="s">
        <v>35</v>
      </c>
      <c r="C19" s="34">
        <v>117879.6</v>
      </c>
      <c r="D19" s="34">
        <v>40308.6</v>
      </c>
      <c r="E19" s="34">
        <v>42921.9</v>
      </c>
      <c r="F19" s="35">
        <f t="shared" si="2"/>
        <v>36.411643744973681</v>
      </c>
      <c r="G19" s="30">
        <f t="shared" si="3"/>
        <v>106.48323186615265</v>
      </c>
    </row>
    <row r="20" spans="1:7" s="1" customFormat="1" ht="15.75" x14ac:dyDescent="0.25">
      <c r="A20" s="36" t="s">
        <v>36</v>
      </c>
      <c r="B20" s="37" t="s">
        <v>37</v>
      </c>
      <c r="C20" s="38">
        <f>SUM(C21:C22)</f>
        <v>9365.2999999999993</v>
      </c>
      <c r="D20" s="38">
        <f>SUM(D21:D22)</f>
        <v>6453.8</v>
      </c>
      <c r="E20" s="38">
        <f>SUM(E21:E22)</f>
        <v>6784.3</v>
      </c>
      <c r="F20" s="35">
        <f t="shared" si="2"/>
        <v>72.440818767151086</v>
      </c>
      <c r="G20" s="30">
        <f t="shared" si="3"/>
        <v>105.12101397626206</v>
      </c>
    </row>
    <row r="21" spans="1:7" s="1" customFormat="1" ht="54" customHeight="1" x14ac:dyDescent="0.25">
      <c r="A21" s="32" t="s">
        <v>38</v>
      </c>
      <c r="B21" s="33" t="s">
        <v>39</v>
      </c>
      <c r="C21" s="34">
        <v>9215.2999999999993</v>
      </c>
      <c r="D21" s="34">
        <v>6333.8</v>
      </c>
      <c r="E21" s="34">
        <v>6754.3</v>
      </c>
      <c r="F21" s="35">
        <f t="shared" si="2"/>
        <v>73.294412553036807</v>
      </c>
      <c r="G21" s="30">
        <f t="shared" si="3"/>
        <v>106.63898449587926</v>
      </c>
    </row>
    <row r="22" spans="1:7" s="1" customFormat="1" ht="55.9" customHeight="1" x14ac:dyDescent="0.25">
      <c r="A22" s="32" t="s">
        <v>40</v>
      </c>
      <c r="B22" s="33" t="s">
        <v>41</v>
      </c>
      <c r="C22" s="34">
        <v>150</v>
      </c>
      <c r="D22" s="34">
        <v>120</v>
      </c>
      <c r="E22" s="34">
        <v>30</v>
      </c>
      <c r="F22" s="35">
        <f t="shared" si="2"/>
        <v>20</v>
      </c>
      <c r="G22" s="30">
        <f t="shared" si="3"/>
        <v>25</v>
      </c>
    </row>
    <row r="23" spans="1:7" s="57" customFormat="1" ht="15.75" x14ac:dyDescent="0.25">
      <c r="A23" s="131"/>
      <c r="B23" s="132" t="s">
        <v>42</v>
      </c>
      <c r="C23" s="130">
        <f>C24+C35+C36+C37+C42+C62</f>
        <v>101149.90000000001</v>
      </c>
      <c r="D23" s="130">
        <f>D24+D35+D36+D37+D42+D62</f>
        <v>80404</v>
      </c>
      <c r="E23" s="130">
        <f>E24+E35+E36+E37+E42+E62</f>
        <v>104813.2</v>
      </c>
      <c r="F23" s="130">
        <f t="shared" si="2"/>
        <v>103.6216545938256</v>
      </c>
      <c r="G23" s="133">
        <f t="shared" si="3"/>
        <v>130.35819113476941</v>
      </c>
    </row>
    <row r="24" spans="1:7" ht="62.25" customHeight="1" x14ac:dyDescent="0.25">
      <c r="A24" s="28" t="s">
        <v>43</v>
      </c>
      <c r="B24" s="29" t="s">
        <v>44</v>
      </c>
      <c r="C24" s="30">
        <f>SUM(C25:C32)</f>
        <v>35552.600000000006</v>
      </c>
      <c r="D24" s="30">
        <f>SUM(D25:D32)</f>
        <v>20168.2</v>
      </c>
      <c r="E24" s="30">
        <f>SUM(E25:E32)</f>
        <v>29249.5</v>
      </c>
      <c r="F24" s="35">
        <f t="shared" si="2"/>
        <v>82.271057531657306</v>
      </c>
      <c r="G24" s="30">
        <f t="shared" si="3"/>
        <v>145.02781606687756</v>
      </c>
    </row>
    <row r="25" spans="1:7" ht="52.5" hidden="1" customHeight="1" x14ac:dyDescent="0.25">
      <c r="A25" s="39" t="s">
        <v>45</v>
      </c>
      <c r="B25" s="40" t="s">
        <v>46</v>
      </c>
      <c r="C25" s="35"/>
      <c r="D25" s="35"/>
      <c r="E25" s="35"/>
      <c r="F25" s="35">
        <f t="shared" si="2"/>
        <v>0</v>
      </c>
      <c r="G25" s="30">
        <f t="shared" si="3"/>
        <v>0</v>
      </c>
    </row>
    <row r="26" spans="1:7" s="1" customFormat="1" ht="98.45" customHeight="1" x14ac:dyDescent="0.25">
      <c r="A26" s="32" t="s">
        <v>47</v>
      </c>
      <c r="B26" s="33" t="s">
        <v>48</v>
      </c>
      <c r="C26" s="35">
        <v>8967.2999999999993</v>
      </c>
      <c r="D26" s="35">
        <v>6507.5</v>
      </c>
      <c r="E26" s="35">
        <v>11579.9</v>
      </c>
      <c r="F26" s="35">
        <f t="shared" si="2"/>
        <v>129.13474512952615</v>
      </c>
      <c r="G26" s="30">
        <f t="shared" si="3"/>
        <v>177.94698424894352</v>
      </c>
    </row>
    <row r="27" spans="1:7" s="1" customFormat="1" ht="111.6" customHeight="1" x14ac:dyDescent="0.25">
      <c r="A27" s="32" t="s">
        <v>49</v>
      </c>
      <c r="B27" s="33" t="s">
        <v>50</v>
      </c>
      <c r="C27" s="34">
        <v>1136.0999999999999</v>
      </c>
      <c r="D27" s="34">
        <v>852</v>
      </c>
      <c r="E27" s="34">
        <v>1452.1</v>
      </c>
      <c r="F27" s="35">
        <f t="shared" si="2"/>
        <v>127.81445295308511</v>
      </c>
      <c r="G27" s="30">
        <f t="shared" si="3"/>
        <v>170.43427230046947</v>
      </c>
    </row>
    <row r="28" spans="1:7" s="1" customFormat="1" ht="118.15" customHeight="1" x14ac:dyDescent="0.25">
      <c r="A28" s="32" t="s">
        <v>51</v>
      </c>
      <c r="B28" s="33" t="s">
        <v>52</v>
      </c>
      <c r="C28" s="34">
        <v>741.7</v>
      </c>
      <c r="D28" s="34">
        <v>556.20000000000005</v>
      </c>
      <c r="E28" s="34">
        <v>588.20000000000005</v>
      </c>
      <c r="F28" s="35">
        <f t="shared" si="2"/>
        <v>79.30430093029527</v>
      </c>
      <c r="G28" s="30">
        <f t="shared" si="3"/>
        <v>105.75332614167566</v>
      </c>
    </row>
    <row r="29" spans="1:7" s="1" customFormat="1" ht="60.6" customHeight="1" x14ac:dyDescent="0.25">
      <c r="A29" s="32" t="s">
        <v>53</v>
      </c>
      <c r="B29" s="33" t="s">
        <v>54</v>
      </c>
      <c r="C29" s="34">
        <v>19083.7</v>
      </c>
      <c r="D29" s="34">
        <v>7960.5</v>
      </c>
      <c r="E29" s="34">
        <v>9403.4</v>
      </c>
      <c r="F29" s="35">
        <f t="shared" si="2"/>
        <v>49.274511756105994</v>
      </c>
      <c r="G29" s="30">
        <f t="shared" si="3"/>
        <v>118.12574587023428</v>
      </c>
    </row>
    <row r="30" spans="1:7" s="1" customFormat="1" ht="51" customHeight="1" x14ac:dyDescent="0.25">
      <c r="A30" s="39" t="s">
        <v>55</v>
      </c>
      <c r="B30" s="40" t="s">
        <v>56</v>
      </c>
      <c r="C30" s="34">
        <v>30</v>
      </c>
      <c r="D30" s="34">
        <v>23.6</v>
      </c>
      <c r="E30" s="34">
        <v>57.7</v>
      </c>
      <c r="F30" s="35">
        <f t="shared" si="2"/>
        <v>192.33333333333334</v>
      </c>
      <c r="G30" s="30" t="s">
        <v>57</v>
      </c>
    </row>
    <row r="31" spans="1:7" s="1" customFormat="1" ht="43.9" customHeight="1" x14ac:dyDescent="0.25">
      <c r="A31" s="32" t="s">
        <v>58</v>
      </c>
      <c r="B31" s="33" t="s">
        <v>59</v>
      </c>
      <c r="C31" s="34">
        <v>26.7</v>
      </c>
      <c r="D31" s="34">
        <v>26.7</v>
      </c>
      <c r="E31" s="34">
        <v>12.6</v>
      </c>
      <c r="F31" s="35">
        <f t="shared" si="2"/>
        <v>47.191011235955052</v>
      </c>
      <c r="G31" s="30">
        <f t="shared" si="3"/>
        <v>47.191011235955052</v>
      </c>
    </row>
    <row r="32" spans="1:7" s="1" customFormat="1" ht="120.6" customHeight="1" x14ac:dyDescent="0.25">
      <c r="A32" s="32" t="s">
        <v>60</v>
      </c>
      <c r="B32" s="33" t="s">
        <v>61</v>
      </c>
      <c r="C32" s="34">
        <f>SUM(C33:C34)</f>
        <v>5567.1</v>
      </c>
      <c r="D32" s="34">
        <f>SUM(D33:D34)</f>
        <v>4241.7</v>
      </c>
      <c r="E32" s="34">
        <f>SUM(E33:E34)</f>
        <v>6155.6</v>
      </c>
      <c r="F32" s="35">
        <f t="shared" si="2"/>
        <v>110.57103339261016</v>
      </c>
      <c r="G32" s="30">
        <f t="shared" si="3"/>
        <v>145.12105995237761</v>
      </c>
    </row>
    <row r="33" spans="1:7" s="1" customFormat="1" ht="114.6" customHeight="1" x14ac:dyDescent="0.25">
      <c r="A33" s="32" t="s">
        <v>62</v>
      </c>
      <c r="B33" s="33" t="s">
        <v>63</v>
      </c>
      <c r="C33" s="34">
        <v>4022.5</v>
      </c>
      <c r="D33" s="34">
        <v>3040</v>
      </c>
      <c r="E33" s="34">
        <v>4693.3</v>
      </c>
      <c r="F33" s="35">
        <f t="shared" si="2"/>
        <v>116.67619639527658</v>
      </c>
      <c r="G33" s="30">
        <f t="shared" si="3"/>
        <v>154.38486842105263</v>
      </c>
    </row>
    <row r="34" spans="1:7" s="1" customFormat="1" ht="138.6" customHeight="1" x14ac:dyDescent="0.25">
      <c r="A34" s="32" t="s">
        <v>64</v>
      </c>
      <c r="B34" s="33" t="s">
        <v>65</v>
      </c>
      <c r="C34" s="34">
        <v>1544.6</v>
      </c>
      <c r="D34" s="34">
        <v>1201.7</v>
      </c>
      <c r="E34" s="34">
        <v>1462.3</v>
      </c>
      <c r="F34" s="35">
        <f t="shared" si="2"/>
        <v>94.671759678881259</v>
      </c>
      <c r="G34" s="30">
        <f t="shared" si="3"/>
        <v>121.68594491137554</v>
      </c>
    </row>
    <row r="35" spans="1:7" s="1" customFormat="1" ht="15.75" x14ac:dyDescent="0.25">
      <c r="A35" s="36" t="s">
        <v>66</v>
      </c>
      <c r="B35" s="37" t="s">
        <v>67</v>
      </c>
      <c r="C35" s="38">
        <v>3429</v>
      </c>
      <c r="D35" s="38">
        <v>2921.5</v>
      </c>
      <c r="E35" s="38">
        <v>8762.4</v>
      </c>
      <c r="F35" s="35" t="s">
        <v>57</v>
      </c>
      <c r="G35" s="122" t="s">
        <v>57</v>
      </c>
    </row>
    <row r="36" spans="1:7" s="1" customFormat="1" ht="31.5" x14ac:dyDescent="0.25">
      <c r="A36" s="36" t="s">
        <v>68</v>
      </c>
      <c r="B36" s="37" t="s">
        <v>69</v>
      </c>
      <c r="C36" s="38">
        <v>39980.300000000003</v>
      </c>
      <c r="D36" s="38">
        <v>39927.9</v>
      </c>
      <c r="E36" s="38">
        <v>45017</v>
      </c>
      <c r="F36" s="35">
        <f t="shared" si="2"/>
        <v>112.59795449258758</v>
      </c>
      <c r="G36" s="30">
        <f t="shared" si="3"/>
        <v>112.74572416781248</v>
      </c>
    </row>
    <row r="37" spans="1:7" s="1" customFormat="1" ht="33.75" customHeight="1" x14ac:dyDescent="0.25">
      <c r="A37" s="36" t="s">
        <v>70</v>
      </c>
      <c r="B37" s="37" t="s">
        <v>71</v>
      </c>
      <c r="C37" s="38">
        <f>SUM(C38:C41)</f>
        <v>16918.5</v>
      </c>
      <c r="D37" s="38">
        <f>SUM(D38:D41)</f>
        <v>12618.5</v>
      </c>
      <c r="E37" s="38">
        <f>SUM(E38:E41)</f>
        <v>16161.1</v>
      </c>
      <c r="F37" s="35">
        <f t="shared" si="2"/>
        <v>95.523243786387681</v>
      </c>
      <c r="G37" s="30">
        <f t="shared" si="3"/>
        <v>128.0746522962317</v>
      </c>
    </row>
    <row r="38" spans="1:7" s="1" customFormat="1" ht="33.75" customHeight="1" x14ac:dyDescent="0.25">
      <c r="A38" s="32" t="s">
        <v>72</v>
      </c>
      <c r="B38" s="33" t="s">
        <v>73</v>
      </c>
      <c r="C38" s="34">
        <v>18.5</v>
      </c>
      <c r="D38" s="34">
        <v>18.5</v>
      </c>
      <c r="E38" s="34">
        <v>158</v>
      </c>
      <c r="F38" s="35" t="s">
        <v>57</v>
      </c>
      <c r="G38" s="122" t="s">
        <v>57</v>
      </c>
    </row>
    <row r="39" spans="1:7" s="1" customFormat="1" ht="63.75" customHeight="1" x14ac:dyDescent="0.25">
      <c r="A39" s="32" t="s">
        <v>74</v>
      </c>
      <c r="B39" s="33" t="s">
        <v>75</v>
      </c>
      <c r="C39" s="34">
        <v>9500</v>
      </c>
      <c r="D39" s="34">
        <v>7125</v>
      </c>
      <c r="E39" s="34">
        <v>8821.2000000000007</v>
      </c>
      <c r="F39" s="35">
        <f t="shared" si="2"/>
        <v>92.854736842105268</v>
      </c>
      <c r="G39" s="30">
        <f t="shared" si="3"/>
        <v>123.8063157894737</v>
      </c>
    </row>
    <row r="40" spans="1:7" s="1" customFormat="1" ht="92.45" customHeight="1" x14ac:dyDescent="0.25">
      <c r="A40" s="32" t="s">
        <v>76</v>
      </c>
      <c r="B40" s="33" t="s">
        <v>77</v>
      </c>
      <c r="C40" s="34">
        <v>6500</v>
      </c>
      <c r="D40" s="34">
        <v>4875</v>
      </c>
      <c r="E40" s="34">
        <v>5344.5</v>
      </c>
      <c r="F40" s="35">
        <f t="shared" si="2"/>
        <v>82.223076923076917</v>
      </c>
      <c r="G40" s="30">
        <f t="shared" si="3"/>
        <v>109.63076923076922</v>
      </c>
    </row>
    <row r="41" spans="1:7" s="1" customFormat="1" ht="52.9" customHeight="1" x14ac:dyDescent="0.25">
      <c r="A41" s="39" t="s">
        <v>78</v>
      </c>
      <c r="B41" s="40" t="s">
        <v>79</v>
      </c>
      <c r="C41" s="34">
        <v>900</v>
      </c>
      <c r="D41" s="34">
        <v>600</v>
      </c>
      <c r="E41" s="34">
        <v>1837.4</v>
      </c>
      <c r="F41" s="35">
        <f t="shared" si="2"/>
        <v>204.15555555555557</v>
      </c>
      <c r="G41" s="30" t="s">
        <v>57</v>
      </c>
    </row>
    <row r="42" spans="1:7" s="1" customFormat="1" ht="31.5" x14ac:dyDescent="0.25">
      <c r="A42" s="36" t="s">
        <v>80</v>
      </c>
      <c r="B42" s="37" t="s">
        <v>81</v>
      </c>
      <c r="C42" s="38">
        <f>SUM(C43:C61)</f>
        <v>1179.4000000000001</v>
      </c>
      <c r="D42" s="38">
        <f>SUM(D43:D61)</f>
        <v>806.5</v>
      </c>
      <c r="E42" s="38">
        <f>SUM(E43:E61)</f>
        <v>2062.8000000000002</v>
      </c>
      <c r="F42" s="35">
        <f t="shared" si="2"/>
        <v>174.90249279294557</v>
      </c>
      <c r="G42" s="30" t="s">
        <v>57</v>
      </c>
    </row>
    <row r="43" spans="1:7" s="1" customFormat="1" ht="103.9" customHeight="1" x14ac:dyDescent="0.25">
      <c r="A43" s="43" t="s">
        <v>82</v>
      </c>
      <c r="B43" s="44" t="s">
        <v>83</v>
      </c>
      <c r="C43" s="34">
        <v>52.4</v>
      </c>
      <c r="D43" s="34">
        <v>42.2</v>
      </c>
      <c r="E43" s="34">
        <v>27.4</v>
      </c>
      <c r="F43" s="35">
        <f t="shared" si="2"/>
        <v>52.290076335877863</v>
      </c>
      <c r="G43" s="30">
        <f t="shared" si="3"/>
        <v>64.928909952606631</v>
      </c>
    </row>
    <row r="44" spans="1:7" s="1" customFormat="1" ht="139.9" customHeight="1" x14ac:dyDescent="0.25">
      <c r="A44" s="43" t="s">
        <v>84</v>
      </c>
      <c r="B44" s="44" t="s">
        <v>85</v>
      </c>
      <c r="C44" s="34">
        <v>88.7</v>
      </c>
      <c r="D44" s="34">
        <v>61.9</v>
      </c>
      <c r="E44" s="34">
        <v>144.5</v>
      </c>
      <c r="F44" s="35">
        <f t="shared" si="2"/>
        <v>162.90868094701239</v>
      </c>
      <c r="G44" s="30" t="s">
        <v>57</v>
      </c>
    </row>
    <row r="45" spans="1:7" s="1" customFormat="1" ht="114" customHeight="1" x14ac:dyDescent="0.25">
      <c r="A45" s="43" t="s">
        <v>86</v>
      </c>
      <c r="B45" s="44" t="s">
        <v>87</v>
      </c>
      <c r="C45" s="34">
        <v>22.6</v>
      </c>
      <c r="D45" s="34">
        <v>15.8</v>
      </c>
      <c r="E45" s="34">
        <v>181.8</v>
      </c>
      <c r="F45" s="35">
        <f t="shared" si="2"/>
        <v>804.42477876106193</v>
      </c>
      <c r="G45" s="30" t="s">
        <v>57</v>
      </c>
    </row>
    <row r="46" spans="1:7" s="1" customFormat="1" ht="110.25" x14ac:dyDescent="0.25">
      <c r="A46" s="43" t="s">
        <v>88</v>
      </c>
      <c r="B46" s="45" t="s">
        <v>89</v>
      </c>
      <c r="C46" s="34">
        <v>39.700000000000003</v>
      </c>
      <c r="D46" s="34">
        <v>26.9</v>
      </c>
      <c r="E46" s="34">
        <v>8</v>
      </c>
      <c r="F46" s="35">
        <f t="shared" si="2"/>
        <v>20.151133501259444</v>
      </c>
      <c r="G46" s="30">
        <f t="shared" si="3"/>
        <v>29.739776951672862</v>
      </c>
    </row>
    <row r="47" spans="1:7" s="1" customFormat="1" ht="118.9" customHeight="1" x14ac:dyDescent="0.25">
      <c r="A47" s="43" t="s">
        <v>90</v>
      </c>
      <c r="B47" s="44" t="s">
        <v>91</v>
      </c>
      <c r="C47" s="34">
        <v>91.5</v>
      </c>
      <c r="D47" s="34">
        <v>61.8</v>
      </c>
      <c r="E47" s="34">
        <v>68.5</v>
      </c>
      <c r="F47" s="35">
        <f t="shared" si="2"/>
        <v>74.863387978142086</v>
      </c>
      <c r="G47" s="30">
        <f t="shared" si="3"/>
        <v>110.84142394822007</v>
      </c>
    </row>
    <row r="48" spans="1:7" s="1" customFormat="1" ht="118.9" customHeight="1" x14ac:dyDescent="0.25">
      <c r="A48" s="43" t="s">
        <v>92</v>
      </c>
      <c r="B48" s="44" t="s">
        <v>93</v>
      </c>
      <c r="C48" s="34"/>
      <c r="D48" s="34"/>
      <c r="E48" s="34">
        <v>7.5</v>
      </c>
      <c r="F48" s="35">
        <f t="shared" si="2"/>
        <v>0</v>
      </c>
      <c r="G48" s="30">
        <f t="shared" si="3"/>
        <v>0</v>
      </c>
    </row>
    <row r="49" spans="1:7" s="1" customFormat="1" ht="144.6" customHeight="1" x14ac:dyDescent="0.25">
      <c r="A49" s="43" t="s">
        <v>94</v>
      </c>
      <c r="B49" s="44" t="s">
        <v>95</v>
      </c>
      <c r="C49" s="34">
        <v>170.1</v>
      </c>
      <c r="D49" s="34">
        <v>115</v>
      </c>
      <c r="E49" s="34">
        <v>53.8</v>
      </c>
      <c r="F49" s="35">
        <f t="shared" si="2"/>
        <v>31.628453850676074</v>
      </c>
      <c r="G49" s="30">
        <f t="shared" si="3"/>
        <v>46.782608695652172</v>
      </c>
    </row>
    <row r="50" spans="1:7" s="1" customFormat="1" ht="164.45" customHeight="1" x14ac:dyDescent="0.25">
      <c r="A50" s="43" t="s">
        <v>96</v>
      </c>
      <c r="B50" s="44" t="s">
        <v>97</v>
      </c>
      <c r="C50" s="34">
        <v>11.4</v>
      </c>
      <c r="D50" s="34">
        <v>7.7</v>
      </c>
      <c r="E50" s="34">
        <v>2.2000000000000002</v>
      </c>
      <c r="F50" s="35">
        <f t="shared" si="2"/>
        <v>19.298245614035089</v>
      </c>
      <c r="G50" s="30">
        <f t="shared" si="3"/>
        <v>28.571428571428577</v>
      </c>
    </row>
    <row r="51" spans="1:7" s="1" customFormat="1" ht="130.15" customHeight="1" x14ac:dyDescent="0.25">
      <c r="A51" s="46" t="s">
        <v>98</v>
      </c>
      <c r="B51" s="47" t="s">
        <v>99</v>
      </c>
      <c r="C51" s="34">
        <v>7.8</v>
      </c>
      <c r="D51" s="34">
        <v>5.3</v>
      </c>
      <c r="E51" s="34"/>
      <c r="F51" s="35">
        <f t="shared" si="2"/>
        <v>0</v>
      </c>
      <c r="G51" s="30">
        <f t="shared" si="3"/>
        <v>0</v>
      </c>
    </row>
    <row r="52" spans="1:7" s="1" customFormat="1" ht="118.9" customHeight="1" x14ac:dyDescent="0.25">
      <c r="A52" s="43" t="s">
        <v>100</v>
      </c>
      <c r="B52" s="44" t="s">
        <v>101</v>
      </c>
      <c r="C52" s="34">
        <v>4.3</v>
      </c>
      <c r="D52" s="34">
        <v>2.9</v>
      </c>
      <c r="E52" s="34">
        <v>7</v>
      </c>
      <c r="F52" s="35">
        <f t="shared" si="2"/>
        <v>162.7906976744186</v>
      </c>
      <c r="G52" s="30" t="s">
        <v>57</v>
      </c>
    </row>
    <row r="53" spans="1:7" s="1" customFormat="1" ht="120" customHeight="1" x14ac:dyDescent="0.25">
      <c r="A53" s="43" t="s">
        <v>102</v>
      </c>
      <c r="B53" s="44" t="s">
        <v>103</v>
      </c>
      <c r="C53" s="34">
        <v>92.9</v>
      </c>
      <c r="D53" s="34">
        <v>62.8</v>
      </c>
      <c r="E53" s="34">
        <v>23.2</v>
      </c>
      <c r="F53" s="35">
        <f t="shared" si="2"/>
        <v>24.973089343379975</v>
      </c>
      <c r="G53" s="30">
        <f t="shared" si="3"/>
        <v>36.942675159235669</v>
      </c>
    </row>
    <row r="54" spans="1:7" s="1" customFormat="1" ht="114" customHeight="1" x14ac:dyDescent="0.25">
      <c r="A54" s="43" t="s">
        <v>104</v>
      </c>
      <c r="B54" s="44" t="s">
        <v>105</v>
      </c>
      <c r="C54" s="34">
        <v>89.2</v>
      </c>
      <c r="D54" s="34">
        <v>79.2</v>
      </c>
      <c r="E54" s="34"/>
      <c r="F54" s="35">
        <f t="shared" si="2"/>
        <v>0</v>
      </c>
      <c r="G54" s="30">
        <f t="shared" si="3"/>
        <v>0</v>
      </c>
    </row>
    <row r="55" spans="1:7" s="1" customFormat="1" ht="140.44999999999999" customHeight="1" x14ac:dyDescent="0.25">
      <c r="A55" s="43" t="s">
        <v>106</v>
      </c>
      <c r="B55" s="44" t="s">
        <v>107</v>
      </c>
      <c r="C55" s="34">
        <v>276.8</v>
      </c>
      <c r="D55" s="34">
        <v>195</v>
      </c>
      <c r="E55" s="34">
        <v>210.2</v>
      </c>
      <c r="F55" s="35">
        <f t="shared" si="2"/>
        <v>75.939306358381501</v>
      </c>
      <c r="G55" s="30">
        <f t="shared" si="3"/>
        <v>107.7948717948718</v>
      </c>
    </row>
    <row r="56" spans="1:7" s="1" customFormat="1" ht="83.45" customHeight="1" x14ac:dyDescent="0.25">
      <c r="A56" s="43" t="s">
        <v>108</v>
      </c>
      <c r="B56" s="48" t="s">
        <v>109</v>
      </c>
      <c r="C56" s="34">
        <v>36.9</v>
      </c>
      <c r="D56" s="34">
        <v>26.1</v>
      </c>
      <c r="E56" s="34">
        <v>15.5</v>
      </c>
      <c r="F56" s="35">
        <f t="shared" si="2"/>
        <v>42.005420054200542</v>
      </c>
      <c r="G56" s="30">
        <f t="shared" si="3"/>
        <v>59.38697318007663</v>
      </c>
    </row>
    <row r="57" spans="1:7" s="1" customFormat="1" ht="118.9" customHeight="1" x14ac:dyDescent="0.25">
      <c r="A57" s="43" t="s">
        <v>110</v>
      </c>
      <c r="B57" s="48" t="s">
        <v>111</v>
      </c>
      <c r="C57" s="34">
        <v>68.7</v>
      </c>
      <c r="D57" s="34">
        <v>24.4</v>
      </c>
      <c r="E57" s="34">
        <v>1197.5999999999999</v>
      </c>
      <c r="F57" s="35" t="s">
        <v>57</v>
      </c>
      <c r="G57" s="30" t="s">
        <v>57</v>
      </c>
    </row>
    <row r="58" spans="1:7" s="1" customFormat="1" ht="118.9" customHeight="1" x14ac:dyDescent="0.25">
      <c r="A58" s="43" t="s">
        <v>112</v>
      </c>
      <c r="B58" s="49" t="s">
        <v>113</v>
      </c>
      <c r="C58" s="34">
        <v>14</v>
      </c>
      <c r="D58" s="34">
        <v>14</v>
      </c>
      <c r="E58" s="34">
        <v>14.7</v>
      </c>
      <c r="F58" s="35"/>
      <c r="G58" s="30">
        <f t="shared" si="3"/>
        <v>105</v>
      </c>
    </row>
    <row r="59" spans="1:7" s="1" customFormat="1" ht="118.9" customHeight="1" x14ac:dyDescent="0.25">
      <c r="A59" s="43" t="s">
        <v>114</v>
      </c>
      <c r="B59" s="50" t="s">
        <v>115</v>
      </c>
      <c r="C59" s="34">
        <v>62</v>
      </c>
      <c r="D59" s="34">
        <v>40.4</v>
      </c>
      <c r="E59" s="34">
        <v>62.7</v>
      </c>
      <c r="F59" s="35">
        <f t="shared" si="2"/>
        <v>101.12903225806451</v>
      </c>
      <c r="G59" s="30">
        <f t="shared" si="3"/>
        <v>155.19801980198019</v>
      </c>
    </row>
    <row r="60" spans="1:7" s="1" customFormat="1" ht="88.5" customHeight="1" x14ac:dyDescent="0.25">
      <c r="A60" s="43" t="s">
        <v>116</v>
      </c>
      <c r="B60" s="51" t="s">
        <v>117</v>
      </c>
      <c r="C60" s="34"/>
      <c r="D60" s="34"/>
      <c r="E60" s="34">
        <v>0.7</v>
      </c>
      <c r="F60" s="35">
        <f t="shared" si="2"/>
        <v>0</v>
      </c>
      <c r="G60" s="30">
        <f t="shared" si="3"/>
        <v>0</v>
      </c>
    </row>
    <row r="61" spans="1:7" s="1" customFormat="1" ht="148.15" customHeight="1" x14ac:dyDescent="0.25">
      <c r="A61" s="46" t="s">
        <v>118</v>
      </c>
      <c r="B61" s="47" t="s">
        <v>119</v>
      </c>
      <c r="C61" s="34">
        <v>50.4</v>
      </c>
      <c r="D61" s="34">
        <v>25.1</v>
      </c>
      <c r="E61" s="34">
        <v>37.5</v>
      </c>
      <c r="F61" s="35">
        <f t="shared" si="2"/>
        <v>74.404761904761912</v>
      </c>
      <c r="G61" s="30">
        <f t="shared" si="3"/>
        <v>149.40239043824701</v>
      </c>
    </row>
    <row r="62" spans="1:7" ht="30.75" customHeight="1" x14ac:dyDescent="0.25">
      <c r="A62" s="52" t="s">
        <v>120</v>
      </c>
      <c r="B62" s="41" t="s">
        <v>121</v>
      </c>
      <c r="C62" s="42">
        <f>SUM(C63:C65)</f>
        <v>4090.1</v>
      </c>
      <c r="D62" s="42">
        <f>SUM(D63:D65)</f>
        <v>3961.4</v>
      </c>
      <c r="E62" s="42">
        <f>SUM(E63:E65)</f>
        <v>3560.3999999999996</v>
      </c>
      <c r="F62" s="134">
        <f t="shared" si="2"/>
        <v>87.049216400576995</v>
      </c>
      <c r="G62" s="130">
        <f t="shared" si="3"/>
        <v>89.877316100368546</v>
      </c>
    </row>
    <row r="63" spans="1:7" ht="34.5" customHeight="1" x14ac:dyDescent="0.25">
      <c r="A63" s="32" t="s">
        <v>122</v>
      </c>
      <c r="B63" s="33" t="s">
        <v>123</v>
      </c>
      <c r="C63" s="38"/>
      <c r="D63" s="38"/>
      <c r="E63" s="34">
        <v>4.9000000000000004</v>
      </c>
      <c r="F63" s="35">
        <f t="shared" si="2"/>
        <v>0</v>
      </c>
      <c r="G63" s="30">
        <f t="shared" si="3"/>
        <v>0</v>
      </c>
    </row>
    <row r="64" spans="1:7" ht="39.6" customHeight="1" x14ac:dyDescent="0.25">
      <c r="A64" s="32" t="s">
        <v>124</v>
      </c>
      <c r="B64" s="33" t="s">
        <v>125</v>
      </c>
      <c r="C64" s="34">
        <v>515.1</v>
      </c>
      <c r="D64" s="34">
        <v>386.4</v>
      </c>
      <c r="E64" s="34">
        <v>1048.3</v>
      </c>
      <c r="F64" s="136" t="s">
        <v>57</v>
      </c>
      <c r="G64" s="30" t="s">
        <v>57</v>
      </c>
    </row>
    <row r="65" spans="1:7" ht="46.9" customHeight="1" thickBot="1" x14ac:dyDescent="0.3">
      <c r="A65" s="53" t="s">
        <v>126</v>
      </c>
      <c r="B65" s="54" t="s">
        <v>127</v>
      </c>
      <c r="C65" s="55">
        <v>3575</v>
      </c>
      <c r="D65" s="55">
        <v>3575</v>
      </c>
      <c r="E65" s="55">
        <v>2507.1999999999998</v>
      </c>
      <c r="F65" s="56">
        <f t="shared" si="2"/>
        <v>70.131468531468528</v>
      </c>
      <c r="G65" s="30">
        <f t="shared" si="3"/>
        <v>70.131468531468528</v>
      </c>
    </row>
    <row r="66" spans="1:7" s="57" customFormat="1" ht="16.5" thickBot="1" x14ac:dyDescent="0.3">
      <c r="A66" s="58" t="s">
        <v>128</v>
      </c>
      <c r="B66" s="59" t="s">
        <v>129</v>
      </c>
      <c r="C66" s="60">
        <f>C67+C72+C74+C73</f>
        <v>2235966.5999999996</v>
      </c>
      <c r="D66" s="60">
        <f>D67+D72+D74+D73</f>
        <v>1807837.5299999998</v>
      </c>
      <c r="E66" s="60">
        <f>E67+E72+E74+E73</f>
        <v>1640165.5000000002</v>
      </c>
      <c r="F66" s="60">
        <f t="shared" si="2"/>
        <v>73.353756715328416</v>
      </c>
      <c r="G66" s="60">
        <f t="shared" si="3"/>
        <v>90.72527109225355</v>
      </c>
    </row>
    <row r="67" spans="1:7" ht="45" customHeight="1" x14ac:dyDescent="0.25">
      <c r="A67" s="61" t="s">
        <v>130</v>
      </c>
      <c r="B67" s="62" t="s">
        <v>131</v>
      </c>
      <c r="C67" s="63">
        <f>SUM(C68:C71)</f>
        <v>2272777.4</v>
      </c>
      <c r="D67" s="63">
        <f>SUM(D68:D71)</f>
        <v>1844648.3299999998</v>
      </c>
      <c r="E67" s="63">
        <f>SUM(E68:E71)</f>
        <v>1676683.7000000002</v>
      </c>
      <c r="F67" s="64">
        <f t="shared" si="2"/>
        <v>73.772455674717648</v>
      </c>
      <c r="G67" s="63">
        <f t="shared" si="3"/>
        <v>90.894490441980352</v>
      </c>
    </row>
    <row r="68" spans="1:7" ht="45.6" customHeight="1" x14ac:dyDescent="0.25">
      <c r="A68" s="39" t="s">
        <v>132</v>
      </c>
      <c r="B68" s="40" t="s">
        <v>133</v>
      </c>
      <c r="C68" s="35">
        <v>466092.3</v>
      </c>
      <c r="D68" s="35">
        <v>349749.2</v>
      </c>
      <c r="E68" s="35">
        <v>349749.2</v>
      </c>
      <c r="F68" s="64">
        <f t="shared" si="2"/>
        <v>75.038613596491516</v>
      </c>
      <c r="G68" s="63">
        <f t="shared" si="3"/>
        <v>100</v>
      </c>
    </row>
    <row r="69" spans="1:7" ht="45.6" customHeight="1" x14ac:dyDescent="0.25">
      <c r="A69" s="39" t="s">
        <v>134</v>
      </c>
      <c r="B69" s="40" t="s">
        <v>135</v>
      </c>
      <c r="C69" s="35">
        <v>670717.9</v>
      </c>
      <c r="D69" s="35">
        <v>591808</v>
      </c>
      <c r="E69" s="35">
        <v>426381</v>
      </c>
      <c r="F69" s="64">
        <f t="shared" si="2"/>
        <v>63.570839543718748</v>
      </c>
      <c r="G69" s="63">
        <f t="shared" si="3"/>
        <v>72.047184221909816</v>
      </c>
    </row>
    <row r="70" spans="1:7" ht="42.6" customHeight="1" x14ac:dyDescent="0.25">
      <c r="A70" s="39" t="s">
        <v>136</v>
      </c>
      <c r="B70" s="40" t="s">
        <v>137</v>
      </c>
      <c r="C70" s="35">
        <v>1032702.3</v>
      </c>
      <c r="D70" s="35">
        <v>802554.83</v>
      </c>
      <c r="E70" s="35">
        <v>801437.4</v>
      </c>
      <c r="F70" s="64">
        <f t="shared" si="2"/>
        <v>77.605850204846064</v>
      </c>
      <c r="G70" s="63">
        <f t="shared" si="3"/>
        <v>99.860765899321805</v>
      </c>
    </row>
    <row r="71" spans="1:7" ht="30" customHeight="1" x14ac:dyDescent="0.25">
      <c r="A71" s="39" t="s">
        <v>138</v>
      </c>
      <c r="B71" s="40" t="s">
        <v>139</v>
      </c>
      <c r="C71" s="35">
        <v>103264.9</v>
      </c>
      <c r="D71" s="35">
        <v>100536.3</v>
      </c>
      <c r="E71" s="35">
        <v>99116.1</v>
      </c>
      <c r="F71" s="64">
        <f t="shared" si="2"/>
        <v>95.982371551224105</v>
      </c>
      <c r="G71" s="63">
        <f t="shared" si="3"/>
        <v>98.58737590303204</v>
      </c>
    </row>
    <row r="72" spans="1:7" ht="45.75" customHeight="1" x14ac:dyDescent="0.25">
      <c r="A72" s="28" t="s">
        <v>140</v>
      </c>
      <c r="B72" s="29" t="s">
        <v>141</v>
      </c>
      <c r="C72" s="30">
        <v>3901.5</v>
      </c>
      <c r="D72" s="30">
        <v>3901.5</v>
      </c>
      <c r="E72" s="30">
        <v>3901.5</v>
      </c>
      <c r="F72" s="35">
        <f t="shared" si="2"/>
        <v>100</v>
      </c>
      <c r="G72" s="30">
        <f t="shared" si="3"/>
        <v>100</v>
      </c>
    </row>
    <row r="73" spans="1:7" ht="109.15" customHeight="1" x14ac:dyDescent="0.25">
      <c r="A73" s="65" t="s">
        <v>142</v>
      </c>
      <c r="B73" s="66" t="s">
        <v>143</v>
      </c>
      <c r="C73" s="67">
        <v>3211.9</v>
      </c>
      <c r="D73" s="67">
        <v>3211.9</v>
      </c>
      <c r="E73" s="67">
        <v>3504.5</v>
      </c>
      <c r="F73" s="67">
        <f t="shared" si="2"/>
        <v>109.10987266104175</v>
      </c>
      <c r="G73" s="67">
        <f t="shared" si="3"/>
        <v>109.10987266104175</v>
      </c>
    </row>
    <row r="74" spans="1:7" ht="57" customHeight="1" thickBot="1" x14ac:dyDescent="0.3">
      <c r="A74" s="123" t="s">
        <v>144</v>
      </c>
      <c r="B74" s="124" t="s">
        <v>145</v>
      </c>
      <c r="C74" s="125">
        <v>-43924.2</v>
      </c>
      <c r="D74" s="125">
        <v>-43924.2</v>
      </c>
      <c r="E74" s="125">
        <v>-43924.2</v>
      </c>
      <c r="F74" s="125">
        <v>100</v>
      </c>
      <c r="G74" s="125">
        <v>100</v>
      </c>
    </row>
    <row r="75" spans="1:7" ht="36" customHeight="1" thickBot="1" x14ac:dyDescent="0.3">
      <c r="A75" s="126" t="s">
        <v>146</v>
      </c>
      <c r="B75" s="127"/>
      <c r="C75" s="128">
        <f>C7+C66</f>
        <v>3018148.4999999995</v>
      </c>
      <c r="D75" s="128">
        <f>D7+D66</f>
        <v>2285311.63</v>
      </c>
      <c r="E75" s="128">
        <f>E7+E66</f>
        <v>2205775.3000000003</v>
      </c>
      <c r="F75" s="128">
        <f t="shared" ref="F75:F109" si="4">IF(C75&gt;0,E75/C75*100,0)</f>
        <v>73.083723348933987</v>
      </c>
      <c r="G75" s="129">
        <f t="shared" ref="G75:G128" si="5">IF(D75&gt;0,E75/D75*100,0)</f>
        <v>96.51967246147521</v>
      </c>
    </row>
    <row r="76" spans="1:7" ht="15.75" x14ac:dyDescent="0.25">
      <c r="A76" s="68"/>
      <c r="B76" s="69"/>
      <c r="C76" s="70"/>
      <c r="D76" s="70"/>
      <c r="E76" s="70"/>
      <c r="F76" s="71"/>
      <c r="G76" s="63">
        <f t="shared" si="5"/>
        <v>0</v>
      </c>
    </row>
    <row r="77" spans="1:7" ht="15.75" x14ac:dyDescent="0.25">
      <c r="A77" s="72"/>
      <c r="B77" s="73" t="s">
        <v>147</v>
      </c>
      <c r="C77" s="31"/>
      <c r="D77" s="31"/>
      <c r="E77" s="31"/>
      <c r="F77" s="74"/>
      <c r="G77" s="63">
        <f t="shared" si="5"/>
        <v>0</v>
      </c>
    </row>
    <row r="78" spans="1:7" ht="19.149999999999999" customHeight="1" x14ac:dyDescent="0.25">
      <c r="A78" s="75" t="s">
        <v>148</v>
      </c>
      <c r="B78" s="76" t="s">
        <v>149</v>
      </c>
      <c r="C78" s="77">
        <f>SUM(C79:C86)</f>
        <v>235471.5</v>
      </c>
      <c r="D78" s="77">
        <f>SUM(D79:D86)</f>
        <v>140396.09999999998</v>
      </c>
      <c r="E78" s="77">
        <f>SUM(E79:E86)</f>
        <v>129162.9</v>
      </c>
      <c r="F78" s="78">
        <f t="shared" si="4"/>
        <v>54.852880284875241</v>
      </c>
      <c r="G78" s="27">
        <f t="shared" si="5"/>
        <v>91.998923047007736</v>
      </c>
    </row>
    <row r="79" spans="1:7" ht="36" customHeight="1" x14ac:dyDescent="0.25">
      <c r="A79" s="79" t="s">
        <v>150</v>
      </c>
      <c r="B79" s="80" t="s">
        <v>151</v>
      </c>
      <c r="C79" s="81">
        <v>2860.3</v>
      </c>
      <c r="D79" s="81">
        <v>2406.6999999999998</v>
      </c>
      <c r="E79" s="31">
        <v>2404.4</v>
      </c>
      <c r="F79" s="74">
        <f t="shared" si="4"/>
        <v>84.061112470719863</v>
      </c>
      <c r="G79" s="63">
        <f t="shared" si="5"/>
        <v>99.904433456600344</v>
      </c>
    </row>
    <row r="80" spans="1:7" ht="63" x14ac:dyDescent="0.25">
      <c r="A80" s="79" t="s">
        <v>152</v>
      </c>
      <c r="B80" s="80" t="s">
        <v>153</v>
      </c>
      <c r="C80" s="81">
        <v>4002.9</v>
      </c>
      <c r="D80" s="81">
        <v>3379</v>
      </c>
      <c r="E80" s="31">
        <v>3250</v>
      </c>
      <c r="F80" s="74">
        <f t="shared" si="4"/>
        <v>81.191136426091077</v>
      </c>
      <c r="G80" s="63">
        <f t="shared" si="5"/>
        <v>96.18230245634804</v>
      </c>
    </row>
    <row r="81" spans="1:7" ht="57.6" customHeight="1" x14ac:dyDescent="0.25">
      <c r="A81" s="79" t="s">
        <v>154</v>
      </c>
      <c r="B81" s="80" t="s">
        <v>155</v>
      </c>
      <c r="C81" s="81">
        <v>96646</v>
      </c>
      <c r="D81" s="81">
        <v>67473.8</v>
      </c>
      <c r="E81" s="82">
        <v>62771.3</v>
      </c>
      <c r="F81" s="74">
        <f t="shared" si="4"/>
        <v>64.949713386999989</v>
      </c>
      <c r="G81" s="63">
        <f t="shared" si="5"/>
        <v>93.030628184569423</v>
      </c>
    </row>
    <row r="82" spans="1:7" ht="21.6" customHeight="1" x14ac:dyDescent="0.25">
      <c r="A82" s="79" t="s">
        <v>156</v>
      </c>
      <c r="B82" s="80" t="s">
        <v>157</v>
      </c>
      <c r="C82" s="81">
        <v>4.9000000000000004</v>
      </c>
      <c r="D82" s="81">
        <v>4.9000000000000004</v>
      </c>
      <c r="E82" s="31"/>
      <c r="F82" s="74">
        <f t="shared" si="4"/>
        <v>0</v>
      </c>
      <c r="G82" s="63">
        <f t="shared" si="5"/>
        <v>0</v>
      </c>
    </row>
    <row r="83" spans="1:7" ht="55.15" customHeight="1" x14ac:dyDescent="0.25">
      <c r="A83" s="79" t="s">
        <v>158</v>
      </c>
      <c r="B83" s="80" t="s">
        <v>159</v>
      </c>
      <c r="C83" s="81">
        <v>19987</v>
      </c>
      <c r="D83" s="81">
        <v>16150</v>
      </c>
      <c r="E83" s="31">
        <v>15909.5</v>
      </c>
      <c r="F83" s="74">
        <f t="shared" si="4"/>
        <v>79.599239505678682</v>
      </c>
      <c r="G83" s="63">
        <f t="shared" si="5"/>
        <v>98.51083591331269</v>
      </c>
    </row>
    <row r="84" spans="1:7" ht="21" customHeight="1" x14ac:dyDescent="0.25">
      <c r="A84" s="79" t="s">
        <v>160</v>
      </c>
      <c r="B84" s="80" t="s">
        <v>161</v>
      </c>
      <c r="C84" s="81">
        <v>428.5</v>
      </c>
      <c r="D84" s="81">
        <v>428.5</v>
      </c>
      <c r="E84" s="31">
        <v>428.5</v>
      </c>
      <c r="F84" s="74">
        <f t="shared" si="4"/>
        <v>100</v>
      </c>
      <c r="G84" s="63">
        <f t="shared" si="5"/>
        <v>100</v>
      </c>
    </row>
    <row r="85" spans="1:7" ht="20.45" customHeight="1" x14ac:dyDescent="0.25">
      <c r="A85" s="79" t="s">
        <v>162</v>
      </c>
      <c r="B85" s="80" t="s">
        <v>163</v>
      </c>
      <c r="C85" s="81">
        <v>42976.6</v>
      </c>
      <c r="D85" s="81">
        <v>0</v>
      </c>
      <c r="E85" s="31"/>
      <c r="F85" s="74">
        <f t="shared" si="4"/>
        <v>0</v>
      </c>
      <c r="G85" s="63">
        <f t="shared" si="5"/>
        <v>0</v>
      </c>
    </row>
    <row r="86" spans="1:7" ht="28.15" customHeight="1" x14ac:dyDescent="0.25">
      <c r="A86" s="79" t="s">
        <v>164</v>
      </c>
      <c r="B86" s="80" t="s">
        <v>165</v>
      </c>
      <c r="C86" s="81">
        <v>68565.3</v>
      </c>
      <c r="D86" s="81">
        <v>50553.2</v>
      </c>
      <c r="E86" s="31">
        <v>44399.199999999997</v>
      </c>
      <c r="F86" s="74">
        <f t="shared" si="4"/>
        <v>64.754620777565322</v>
      </c>
      <c r="G86" s="63">
        <f t="shared" si="5"/>
        <v>87.826685551063036</v>
      </c>
    </row>
    <row r="87" spans="1:7" ht="15.75" x14ac:dyDescent="0.25">
      <c r="A87" s="75" t="s">
        <v>166</v>
      </c>
      <c r="B87" s="76" t="s">
        <v>167</v>
      </c>
      <c r="C87" s="77">
        <f>SUM(C88)</f>
        <v>3396.1</v>
      </c>
      <c r="D87" s="77">
        <f>SUM(D88)</f>
        <v>2851.1</v>
      </c>
      <c r="E87" s="77">
        <f>SUM(E88)</f>
        <v>2704.4</v>
      </c>
      <c r="F87" s="78">
        <f t="shared" si="4"/>
        <v>79.632519654898275</v>
      </c>
      <c r="G87" s="27">
        <f t="shared" si="5"/>
        <v>94.854617516046446</v>
      </c>
    </row>
    <row r="88" spans="1:7" ht="21.6" customHeight="1" x14ac:dyDescent="0.25">
      <c r="A88" s="83" t="s">
        <v>168</v>
      </c>
      <c r="B88" s="84" t="s">
        <v>169</v>
      </c>
      <c r="C88" s="81">
        <v>3396.1</v>
      </c>
      <c r="D88" s="81">
        <v>2851.1</v>
      </c>
      <c r="E88" s="31">
        <v>2704.4</v>
      </c>
      <c r="F88" s="74">
        <f t="shared" si="4"/>
        <v>79.632519654898275</v>
      </c>
      <c r="G88" s="63">
        <f t="shared" si="5"/>
        <v>94.854617516046446</v>
      </c>
    </row>
    <row r="89" spans="1:7" ht="31.5" x14ac:dyDescent="0.25">
      <c r="A89" s="75" t="s">
        <v>170</v>
      </c>
      <c r="B89" s="76" t="s">
        <v>171</v>
      </c>
      <c r="C89" s="77">
        <f>SUM(C90:C92)</f>
        <v>44011.1</v>
      </c>
      <c r="D89" s="77">
        <f>SUM(D90:D92)</f>
        <v>32585</v>
      </c>
      <c r="E89" s="77">
        <f>SUM(E90:E92)</f>
        <v>26758.7</v>
      </c>
      <c r="F89" s="78">
        <f t="shared" si="4"/>
        <v>60.799889118881381</v>
      </c>
      <c r="G89" s="27">
        <f t="shared" si="5"/>
        <v>82.119686972533373</v>
      </c>
    </row>
    <row r="90" spans="1:7" ht="21" customHeight="1" x14ac:dyDescent="0.25">
      <c r="A90" s="79" t="s">
        <v>172</v>
      </c>
      <c r="B90" s="80" t="s">
        <v>173</v>
      </c>
      <c r="C90" s="81"/>
      <c r="D90" s="81"/>
      <c r="E90" s="31"/>
      <c r="F90" s="74">
        <f t="shared" si="4"/>
        <v>0</v>
      </c>
      <c r="G90" s="63">
        <f t="shared" si="5"/>
        <v>0</v>
      </c>
    </row>
    <row r="91" spans="1:7" ht="50.45" customHeight="1" x14ac:dyDescent="0.25">
      <c r="A91" s="79" t="s">
        <v>174</v>
      </c>
      <c r="B91" s="80" t="s">
        <v>175</v>
      </c>
      <c r="C91" s="81"/>
      <c r="D91" s="81"/>
      <c r="E91" s="31"/>
      <c r="F91" s="74">
        <f t="shared" si="4"/>
        <v>0</v>
      </c>
      <c r="G91" s="63">
        <f t="shared" si="5"/>
        <v>0</v>
      </c>
    </row>
    <row r="92" spans="1:7" ht="21.6" customHeight="1" x14ac:dyDescent="0.25">
      <c r="A92" s="79" t="s">
        <v>176</v>
      </c>
      <c r="B92" s="80" t="s">
        <v>177</v>
      </c>
      <c r="C92" s="81">
        <v>44011.1</v>
      </c>
      <c r="D92" s="81">
        <v>32585</v>
      </c>
      <c r="E92" s="31">
        <v>26758.7</v>
      </c>
      <c r="F92" s="74">
        <f t="shared" si="4"/>
        <v>60.799889118881381</v>
      </c>
      <c r="G92" s="63">
        <f t="shared" si="5"/>
        <v>82.119686972533373</v>
      </c>
    </row>
    <row r="93" spans="1:7" ht="15.75" x14ac:dyDescent="0.25">
      <c r="A93" s="75" t="s">
        <v>178</v>
      </c>
      <c r="B93" s="76" t="s">
        <v>179</v>
      </c>
      <c r="C93" s="77">
        <f>SUM(C94:C100)</f>
        <v>503498</v>
      </c>
      <c r="D93" s="77">
        <f>SUM(D94:D100)</f>
        <v>423386</v>
      </c>
      <c r="E93" s="77">
        <v>318044.90000000002</v>
      </c>
      <c r="F93" s="78">
        <f t="shared" si="4"/>
        <v>63.167063225673189</v>
      </c>
      <c r="G93" s="27">
        <f t="shared" si="5"/>
        <v>75.119370975894341</v>
      </c>
    </row>
    <row r="94" spans="1:7" ht="18.600000000000001" customHeight="1" x14ac:dyDescent="0.25">
      <c r="A94" s="79" t="s">
        <v>180</v>
      </c>
      <c r="B94" s="80" t="s">
        <v>181</v>
      </c>
      <c r="C94" s="81">
        <v>2401.6999999999998</v>
      </c>
      <c r="D94" s="81">
        <v>2401.6999999999998</v>
      </c>
      <c r="E94" s="31">
        <v>2198.6999999999998</v>
      </c>
      <c r="F94" s="74">
        <f t="shared" si="4"/>
        <v>91.547653745263773</v>
      </c>
      <c r="G94" s="63">
        <f t="shared" si="5"/>
        <v>91.547653745263773</v>
      </c>
    </row>
    <row r="95" spans="1:7" ht="18.600000000000001" customHeight="1" x14ac:dyDescent="0.25">
      <c r="A95" s="79" t="s">
        <v>182</v>
      </c>
      <c r="B95" s="80" t="s">
        <v>183</v>
      </c>
      <c r="C95" s="81"/>
      <c r="D95" s="81"/>
      <c r="E95" s="31"/>
      <c r="F95" s="74">
        <f t="shared" si="4"/>
        <v>0</v>
      </c>
      <c r="G95" s="63">
        <f t="shared" si="5"/>
        <v>0</v>
      </c>
    </row>
    <row r="96" spans="1:7" ht="22.15" customHeight="1" x14ac:dyDescent="0.25">
      <c r="A96" s="79" t="s">
        <v>184</v>
      </c>
      <c r="B96" s="80" t="s">
        <v>185</v>
      </c>
      <c r="C96" s="81">
        <v>135681.5</v>
      </c>
      <c r="D96" s="81">
        <v>133373.29999999999</v>
      </c>
      <c r="E96" s="31">
        <v>124309</v>
      </c>
      <c r="F96" s="74">
        <f t="shared" si="4"/>
        <v>91.618238300726333</v>
      </c>
      <c r="G96" s="63">
        <f t="shared" si="5"/>
        <v>93.203812157305848</v>
      </c>
    </row>
    <row r="97" spans="1:7" ht="18.600000000000001" customHeight="1" x14ac:dyDescent="0.25">
      <c r="A97" s="79" t="s">
        <v>186</v>
      </c>
      <c r="B97" s="80" t="s">
        <v>187</v>
      </c>
      <c r="C97" s="81"/>
      <c r="D97" s="81"/>
      <c r="E97" s="31"/>
      <c r="F97" s="74">
        <f t="shared" si="4"/>
        <v>0</v>
      </c>
      <c r="G97" s="63">
        <f t="shared" si="5"/>
        <v>0</v>
      </c>
    </row>
    <row r="98" spans="1:7" ht="17.45" customHeight="1" x14ac:dyDescent="0.25">
      <c r="A98" s="79" t="s">
        <v>188</v>
      </c>
      <c r="B98" s="80" t="s">
        <v>189</v>
      </c>
      <c r="C98" s="81">
        <v>343373.2</v>
      </c>
      <c r="D98" s="81">
        <v>269920</v>
      </c>
      <c r="E98" s="31">
        <v>175187.5</v>
      </c>
      <c r="F98" s="74">
        <f t="shared" si="4"/>
        <v>51.019561223764697</v>
      </c>
      <c r="G98" s="63">
        <f t="shared" si="5"/>
        <v>64.903489922940125</v>
      </c>
    </row>
    <row r="99" spans="1:7" ht="18" customHeight="1" x14ac:dyDescent="0.25">
      <c r="A99" s="79" t="s">
        <v>190</v>
      </c>
      <c r="B99" s="80" t="s">
        <v>191</v>
      </c>
      <c r="C99" s="81">
        <v>4715.5</v>
      </c>
      <c r="D99" s="81">
        <v>4086.9</v>
      </c>
      <c r="E99" s="31">
        <v>3863.9</v>
      </c>
      <c r="F99" s="74">
        <f t="shared" si="4"/>
        <v>81.940409288516591</v>
      </c>
      <c r="G99" s="63">
        <f t="shared" si="5"/>
        <v>94.54354155961731</v>
      </c>
    </row>
    <row r="100" spans="1:7" ht="20.45" customHeight="1" x14ac:dyDescent="0.25">
      <c r="A100" s="79" t="s">
        <v>192</v>
      </c>
      <c r="B100" s="80" t="s">
        <v>193</v>
      </c>
      <c r="C100" s="81">
        <v>17326.099999999999</v>
      </c>
      <c r="D100" s="81">
        <v>13604.1</v>
      </c>
      <c r="E100" s="31">
        <v>12485.7</v>
      </c>
      <c r="F100" s="74">
        <f t="shared" si="4"/>
        <v>72.062957041688563</v>
      </c>
      <c r="G100" s="63">
        <f t="shared" si="5"/>
        <v>91.778948993318195</v>
      </c>
    </row>
    <row r="101" spans="1:7" ht="15.75" x14ac:dyDescent="0.25">
      <c r="A101" s="75" t="s">
        <v>194</v>
      </c>
      <c r="B101" s="76" t="s">
        <v>195</v>
      </c>
      <c r="C101" s="77">
        <f>SUM(C102,C103,C104,C105)</f>
        <v>422794.6</v>
      </c>
      <c r="D101" s="77">
        <f t="shared" ref="D101:E101" si="6">SUM(D102,D103,D104,D105)</f>
        <v>349813.80000000005</v>
      </c>
      <c r="E101" s="77">
        <f t="shared" si="6"/>
        <v>285926.10000000003</v>
      </c>
      <c r="F101" s="78">
        <f t="shared" si="4"/>
        <v>67.627661280442098</v>
      </c>
      <c r="G101" s="27">
        <f t="shared" si="5"/>
        <v>81.73665532920657</v>
      </c>
    </row>
    <row r="102" spans="1:7" ht="19.149999999999999" customHeight="1" x14ac:dyDescent="0.25">
      <c r="A102" s="79" t="s">
        <v>196</v>
      </c>
      <c r="B102" s="80" t="s">
        <v>197</v>
      </c>
      <c r="C102" s="81">
        <v>36314.699999999997</v>
      </c>
      <c r="D102" s="81">
        <v>8752</v>
      </c>
      <c r="E102" s="31">
        <v>4810.2</v>
      </c>
      <c r="F102" s="74">
        <f t="shared" si="4"/>
        <v>13.245875637138679</v>
      </c>
      <c r="G102" s="63">
        <f t="shared" si="5"/>
        <v>54.961151736745883</v>
      </c>
    </row>
    <row r="103" spans="1:7" ht="27" customHeight="1" x14ac:dyDescent="0.25">
      <c r="A103" s="79" t="s">
        <v>198</v>
      </c>
      <c r="B103" s="80" t="s">
        <v>199</v>
      </c>
      <c r="C103" s="31">
        <v>221582.3</v>
      </c>
      <c r="D103" s="31">
        <v>200275.6</v>
      </c>
      <c r="E103" s="31">
        <v>171281</v>
      </c>
      <c r="F103" s="74">
        <f t="shared" si="4"/>
        <v>77.299044192609259</v>
      </c>
      <c r="G103" s="63">
        <f t="shared" si="5"/>
        <v>85.522649788591323</v>
      </c>
    </row>
    <row r="104" spans="1:7" ht="21.6" customHeight="1" x14ac:dyDescent="0.25">
      <c r="A104" s="79" t="s">
        <v>200</v>
      </c>
      <c r="B104" s="80" t="s">
        <v>201</v>
      </c>
      <c r="C104" s="82">
        <v>133536</v>
      </c>
      <c r="D104" s="82">
        <v>115332.8</v>
      </c>
      <c r="E104" s="31">
        <v>87671.2</v>
      </c>
      <c r="F104" s="74">
        <f t="shared" si="4"/>
        <v>65.653606518092502</v>
      </c>
      <c r="G104" s="63">
        <f t="shared" si="5"/>
        <v>76.015842847828196</v>
      </c>
    </row>
    <row r="105" spans="1:7" ht="25.15" customHeight="1" x14ac:dyDescent="0.25">
      <c r="A105" s="79" t="s">
        <v>202</v>
      </c>
      <c r="B105" s="80" t="s">
        <v>193</v>
      </c>
      <c r="C105" s="85">
        <v>31361.599999999999</v>
      </c>
      <c r="D105" s="85">
        <v>25453.4</v>
      </c>
      <c r="E105" s="31">
        <v>22163.7</v>
      </c>
      <c r="F105" s="74">
        <f t="shared" si="4"/>
        <v>70.671458088873024</v>
      </c>
      <c r="G105" s="63">
        <f t="shared" si="5"/>
        <v>87.075596973292363</v>
      </c>
    </row>
    <row r="106" spans="1:7" ht="15.75" x14ac:dyDescent="0.25">
      <c r="A106" s="75" t="s">
        <v>203</v>
      </c>
      <c r="B106" s="76" t="s">
        <v>204</v>
      </c>
      <c r="C106" s="86">
        <f>SUM(C107:C108)</f>
        <v>231145.7</v>
      </c>
      <c r="D106" s="86">
        <f>SUM(D107:D108)</f>
        <v>229640.8</v>
      </c>
      <c r="E106" s="86">
        <f>SUM(E107:E108)</f>
        <v>178529.2</v>
      </c>
      <c r="F106" s="87">
        <f t="shared" si="4"/>
        <v>77.236652033760521</v>
      </c>
      <c r="G106" s="27">
        <f t="shared" si="5"/>
        <v>77.742805285471931</v>
      </c>
    </row>
    <row r="107" spans="1:7" ht="24" customHeight="1" x14ac:dyDescent="0.25">
      <c r="A107" s="83" t="s">
        <v>205</v>
      </c>
      <c r="B107" s="84" t="s">
        <v>206</v>
      </c>
      <c r="C107" s="85">
        <v>231145.7</v>
      </c>
      <c r="D107" s="85">
        <v>229640.8</v>
      </c>
      <c r="E107" s="82">
        <v>178529.2</v>
      </c>
      <c r="F107" s="88">
        <f t="shared" si="4"/>
        <v>77.236652033760521</v>
      </c>
      <c r="G107" s="63">
        <f t="shared" si="5"/>
        <v>77.742805285471931</v>
      </c>
    </row>
    <row r="108" spans="1:7" ht="36.6" customHeight="1" x14ac:dyDescent="0.25">
      <c r="A108" s="83" t="s">
        <v>207</v>
      </c>
      <c r="B108" s="84" t="s">
        <v>208</v>
      </c>
      <c r="C108" s="85"/>
      <c r="D108" s="85"/>
      <c r="E108" s="82"/>
      <c r="F108" s="88">
        <f t="shared" si="4"/>
        <v>0</v>
      </c>
      <c r="G108" s="63">
        <f t="shared" si="5"/>
        <v>0</v>
      </c>
    </row>
    <row r="109" spans="1:7" ht="15.75" x14ac:dyDescent="0.25">
      <c r="A109" s="75" t="s">
        <v>209</v>
      </c>
      <c r="B109" s="76" t="s">
        <v>210</v>
      </c>
      <c r="C109" s="77">
        <f>SUM(C110:C115)</f>
        <v>1477959.5999999999</v>
      </c>
      <c r="D109" s="77">
        <f>SUM(D110:D115)</f>
        <v>1090599.5999999999</v>
      </c>
      <c r="E109" s="77">
        <f>SUM(E110:E115)</f>
        <v>1034021.1000000001</v>
      </c>
      <c r="F109" s="78">
        <f t="shared" si="4"/>
        <v>69.962744583816786</v>
      </c>
      <c r="G109" s="27">
        <f t="shared" si="5"/>
        <v>94.812165711412348</v>
      </c>
    </row>
    <row r="110" spans="1:7" ht="20.45" customHeight="1" x14ac:dyDescent="0.25">
      <c r="A110" s="79" t="s">
        <v>211</v>
      </c>
      <c r="B110" s="80" t="s">
        <v>212</v>
      </c>
      <c r="C110" s="81">
        <v>554835.30000000005</v>
      </c>
      <c r="D110" s="81">
        <v>401349</v>
      </c>
      <c r="E110" s="31">
        <v>388905.4</v>
      </c>
      <c r="F110" s="74">
        <f t="shared" ref="F110:F137" si="7">IF(C110&gt;0,E110/C110*100,0)</f>
        <v>70.093845867413265</v>
      </c>
      <c r="G110" s="63">
        <f t="shared" si="5"/>
        <v>96.89955624655849</v>
      </c>
    </row>
    <row r="111" spans="1:7" ht="22.15" customHeight="1" x14ac:dyDescent="0.25">
      <c r="A111" s="79" t="s">
        <v>213</v>
      </c>
      <c r="B111" s="80" t="s">
        <v>214</v>
      </c>
      <c r="C111" s="81">
        <v>726754.2</v>
      </c>
      <c r="D111" s="81">
        <v>536353.5</v>
      </c>
      <c r="E111" s="31">
        <v>501630.9</v>
      </c>
      <c r="F111" s="74">
        <f t="shared" si="7"/>
        <v>69.023460751929605</v>
      </c>
      <c r="G111" s="63">
        <f t="shared" si="5"/>
        <v>93.52617257088842</v>
      </c>
    </row>
    <row r="112" spans="1:7" ht="30.6" customHeight="1" x14ac:dyDescent="0.25">
      <c r="A112" s="79" t="s">
        <v>215</v>
      </c>
      <c r="B112" s="80" t="s">
        <v>216</v>
      </c>
      <c r="C112" s="81">
        <v>118983.7</v>
      </c>
      <c r="D112" s="81">
        <v>94132.2</v>
      </c>
      <c r="E112" s="31">
        <v>88252.4</v>
      </c>
      <c r="F112" s="74">
        <f t="shared" si="7"/>
        <v>74.171840344517776</v>
      </c>
      <c r="G112" s="63">
        <f t="shared" si="5"/>
        <v>93.753678337487074</v>
      </c>
    </row>
    <row r="113" spans="1:7" ht="33.6" customHeight="1" x14ac:dyDescent="0.25">
      <c r="A113" s="79" t="s">
        <v>217</v>
      </c>
      <c r="B113" s="80" t="s">
        <v>218</v>
      </c>
      <c r="C113" s="81">
        <v>200.6</v>
      </c>
      <c r="D113" s="81">
        <v>200.6</v>
      </c>
      <c r="E113" s="31">
        <v>115.3</v>
      </c>
      <c r="F113" s="74">
        <f t="shared" si="7"/>
        <v>57.477567298105683</v>
      </c>
      <c r="G113" s="63">
        <f t="shared" si="5"/>
        <v>57.477567298105683</v>
      </c>
    </row>
    <row r="114" spans="1:7" ht="22.15" customHeight="1" x14ac:dyDescent="0.25">
      <c r="A114" s="79" t="s">
        <v>219</v>
      </c>
      <c r="B114" s="80" t="s">
        <v>220</v>
      </c>
      <c r="C114" s="82">
        <v>304.89999999999998</v>
      </c>
      <c r="D114" s="82">
        <v>201.2</v>
      </c>
      <c r="E114" s="82">
        <v>107.9</v>
      </c>
      <c r="F114" s="74">
        <f t="shared" si="7"/>
        <v>35.388652017054781</v>
      </c>
      <c r="G114" s="63">
        <f t="shared" si="5"/>
        <v>53.628230616302197</v>
      </c>
    </row>
    <row r="115" spans="1:7" ht="26.45" customHeight="1" x14ac:dyDescent="0.25">
      <c r="A115" s="79" t="s">
        <v>221</v>
      </c>
      <c r="B115" s="80" t="s">
        <v>222</v>
      </c>
      <c r="C115" s="81">
        <v>76880.899999999994</v>
      </c>
      <c r="D115" s="81">
        <v>58363.1</v>
      </c>
      <c r="E115" s="31">
        <v>55009.2</v>
      </c>
      <c r="F115" s="74">
        <f t="shared" si="7"/>
        <v>71.55119151830948</v>
      </c>
      <c r="G115" s="63">
        <f t="shared" si="5"/>
        <v>94.253389556072236</v>
      </c>
    </row>
    <row r="116" spans="1:7" ht="15.75" x14ac:dyDescent="0.25">
      <c r="A116" s="75" t="s">
        <v>223</v>
      </c>
      <c r="B116" s="76" t="s">
        <v>224</v>
      </c>
      <c r="C116" s="77">
        <f>SUM(C117:C118)</f>
        <v>165250</v>
      </c>
      <c r="D116" s="77">
        <f>SUM(D117:D118)</f>
        <v>136113.9</v>
      </c>
      <c r="E116" s="77">
        <f>SUM(E117:E118)</f>
        <v>134828.1</v>
      </c>
      <c r="F116" s="78">
        <f t="shared" si="7"/>
        <v>81.590378214826018</v>
      </c>
      <c r="G116" s="27">
        <f t="shared" si="5"/>
        <v>99.055349967931278</v>
      </c>
    </row>
    <row r="117" spans="1:7" ht="24.6" customHeight="1" x14ac:dyDescent="0.25">
      <c r="A117" s="79" t="s">
        <v>225</v>
      </c>
      <c r="B117" s="80" t="s">
        <v>226</v>
      </c>
      <c r="C117" s="81">
        <v>129044</v>
      </c>
      <c r="D117" s="81">
        <v>101533.2</v>
      </c>
      <c r="E117" s="31">
        <v>100439.3</v>
      </c>
      <c r="F117" s="74">
        <f t="shared" si="7"/>
        <v>77.833374662905669</v>
      </c>
      <c r="G117" s="63">
        <f t="shared" si="5"/>
        <v>98.922618414469369</v>
      </c>
    </row>
    <row r="118" spans="1:7" ht="21.6" customHeight="1" x14ac:dyDescent="0.25">
      <c r="A118" s="79" t="s">
        <v>227</v>
      </c>
      <c r="B118" s="80" t="s">
        <v>228</v>
      </c>
      <c r="C118" s="81">
        <v>36206</v>
      </c>
      <c r="D118" s="81">
        <v>34580.699999999997</v>
      </c>
      <c r="E118" s="31">
        <v>34388.800000000003</v>
      </c>
      <c r="F118" s="74">
        <f t="shared" si="7"/>
        <v>94.980942385240013</v>
      </c>
      <c r="G118" s="63">
        <f t="shared" si="5"/>
        <v>99.445066178533125</v>
      </c>
    </row>
    <row r="119" spans="1:7" ht="15.75" x14ac:dyDescent="0.25">
      <c r="A119" s="75" t="s">
        <v>229</v>
      </c>
      <c r="B119" s="76" t="s">
        <v>230</v>
      </c>
      <c r="C119" s="77">
        <f>SUM(C120:C124)</f>
        <v>76486.400000000009</v>
      </c>
      <c r="D119" s="77">
        <f>SUM(D120:D124)</f>
        <v>55845.899999999994</v>
      </c>
      <c r="E119" s="77">
        <f>SUM(E120:E124)</f>
        <v>50699.6</v>
      </c>
      <c r="F119" s="78">
        <f t="shared" si="7"/>
        <v>66.285771065182814</v>
      </c>
      <c r="G119" s="27">
        <f>IF(D119&gt;0,E119/D119*100,0)</f>
        <v>90.784820371773051</v>
      </c>
    </row>
    <row r="120" spans="1:7" ht="22.15" customHeight="1" x14ac:dyDescent="0.25">
      <c r="A120" s="79" t="s">
        <v>231</v>
      </c>
      <c r="B120" s="80" t="s">
        <v>232</v>
      </c>
      <c r="C120" s="81">
        <v>5644.1</v>
      </c>
      <c r="D120" s="81">
        <v>3495.7</v>
      </c>
      <c r="E120" s="31">
        <v>3487</v>
      </c>
      <c r="F120" s="74">
        <f t="shared" si="7"/>
        <v>61.781329175599296</v>
      </c>
      <c r="G120" s="63">
        <f t="shared" si="5"/>
        <v>99.751122808021293</v>
      </c>
    </row>
    <row r="121" spans="1:7" ht="22.15" customHeight="1" x14ac:dyDescent="0.25">
      <c r="A121" s="79" t="s">
        <v>233</v>
      </c>
      <c r="B121" s="80" t="s">
        <v>234</v>
      </c>
      <c r="C121" s="81"/>
      <c r="D121" s="81"/>
      <c r="E121" s="31"/>
      <c r="F121" s="74">
        <f t="shared" si="7"/>
        <v>0</v>
      </c>
      <c r="G121" s="63">
        <f t="shared" si="5"/>
        <v>0</v>
      </c>
    </row>
    <row r="122" spans="1:7" ht="21" customHeight="1" x14ac:dyDescent="0.25">
      <c r="A122" s="79" t="s">
        <v>235</v>
      </c>
      <c r="B122" s="80" t="s">
        <v>236</v>
      </c>
      <c r="C122" s="81">
        <v>2297</v>
      </c>
      <c r="D122" s="81">
        <v>1675.4</v>
      </c>
      <c r="E122" s="31">
        <v>1218.9000000000001</v>
      </c>
      <c r="F122" s="74">
        <f t="shared" si="7"/>
        <v>53.064867218110578</v>
      </c>
      <c r="G122" s="63">
        <f t="shared" si="5"/>
        <v>72.752775456607381</v>
      </c>
    </row>
    <row r="123" spans="1:7" ht="21.6" customHeight="1" x14ac:dyDescent="0.25">
      <c r="A123" s="79" t="s">
        <v>237</v>
      </c>
      <c r="B123" s="80" t="s">
        <v>238</v>
      </c>
      <c r="C123" s="81">
        <v>66229.100000000006</v>
      </c>
      <c r="D123" s="81">
        <v>49701.599999999999</v>
      </c>
      <c r="E123" s="31">
        <v>45144.1</v>
      </c>
      <c r="F123" s="74">
        <f t="shared" si="7"/>
        <v>68.163541404005173</v>
      </c>
      <c r="G123" s="63">
        <f>IF(D123&gt;0,E123/D123*100,0)</f>
        <v>90.830275081687503</v>
      </c>
    </row>
    <row r="124" spans="1:7" ht="25.9" customHeight="1" x14ac:dyDescent="0.25">
      <c r="A124" s="89" t="s">
        <v>239</v>
      </c>
      <c r="B124" s="90" t="s">
        <v>240</v>
      </c>
      <c r="C124" s="91">
        <v>2316.1999999999998</v>
      </c>
      <c r="D124" s="91">
        <v>973.2</v>
      </c>
      <c r="E124" s="92">
        <v>849.6</v>
      </c>
      <c r="F124" s="74">
        <f t="shared" si="7"/>
        <v>36.680770227096112</v>
      </c>
      <c r="G124" s="63">
        <f t="shared" si="5"/>
        <v>87.299630086313201</v>
      </c>
    </row>
    <row r="125" spans="1:7" ht="15.75" x14ac:dyDescent="0.25">
      <c r="A125" s="75" t="s">
        <v>241</v>
      </c>
      <c r="B125" s="76" t="s">
        <v>242</v>
      </c>
      <c r="C125" s="77">
        <f>SUM(C126:C128)</f>
        <v>83297.5</v>
      </c>
      <c r="D125" s="77">
        <f>SUM(D126:D128)</f>
        <v>53291.8</v>
      </c>
      <c r="E125" s="77">
        <f>SUM(E126:E128)</f>
        <v>52440.6</v>
      </c>
      <c r="F125" s="78">
        <f t="shared" si="7"/>
        <v>62.955790990125749</v>
      </c>
      <c r="G125" s="27">
        <f t="shared" si="5"/>
        <v>98.402756146348963</v>
      </c>
    </row>
    <row r="126" spans="1:7" ht="15.75" x14ac:dyDescent="0.25">
      <c r="A126" s="93" t="s">
        <v>243</v>
      </c>
      <c r="B126" s="94" t="s">
        <v>244</v>
      </c>
      <c r="C126" s="95">
        <v>18180.900000000001</v>
      </c>
      <c r="D126" s="95">
        <v>4235.3</v>
      </c>
      <c r="E126" s="135">
        <v>4233.2</v>
      </c>
      <c r="F126" s="74">
        <f>IF(C126&gt;0,E126/C126*100,0)</f>
        <v>23.283775830679446</v>
      </c>
      <c r="G126" s="63">
        <f>IF(D126&gt;0,E126/D126*100,0)</f>
        <v>99.950416735532301</v>
      </c>
    </row>
    <row r="127" spans="1:7" ht="23.45" customHeight="1" x14ac:dyDescent="0.25">
      <c r="A127" s="83" t="s">
        <v>245</v>
      </c>
      <c r="B127" s="84" t="s">
        <v>246</v>
      </c>
      <c r="C127" s="81">
        <v>61895.9</v>
      </c>
      <c r="D127" s="81">
        <v>46354.8</v>
      </c>
      <c r="E127" s="31">
        <v>45585.599999999999</v>
      </c>
      <c r="F127" s="96">
        <f t="shared" si="7"/>
        <v>73.648820034929614</v>
      </c>
      <c r="G127" s="63">
        <f t="shared" si="5"/>
        <v>98.340624919102211</v>
      </c>
    </row>
    <row r="128" spans="1:7" ht="31.5" x14ac:dyDescent="0.25">
      <c r="A128" s="83" t="s">
        <v>247</v>
      </c>
      <c r="B128" s="84" t="s">
        <v>248</v>
      </c>
      <c r="C128" s="81">
        <v>3220.7</v>
      </c>
      <c r="D128" s="81">
        <v>2701.7</v>
      </c>
      <c r="E128" s="31">
        <v>2621.8</v>
      </c>
      <c r="F128" s="96">
        <f t="shared" si="7"/>
        <v>81.404663582451036</v>
      </c>
      <c r="G128" s="63">
        <f t="shared" si="5"/>
        <v>97.042602805640911</v>
      </c>
    </row>
    <row r="129" spans="1:7" ht="15.75" x14ac:dyDescent="0.25">
      <c r="A129" s="75" t="s">
        <v>249</v>
      </c>
      <c r="B129" s="76" t="s">
        <v>250</v>
      </c>
      <c r="C129" s="77">
        <f>SUM(C130:C132)</f>
        <v>9626.7000000000007</v>
      </c>
      <c r="D129" s="77">
        <f>SUM(D130:D132)</f>
        <v>7747.8</v>
      </c>
      <c r="E129" s="77">
        <f>SUM(E130:E132)</f>
        <v>6938.7000000000007</v>
      </c>
      <c r="F129" s="78">
        <f t="shared" si="7"/>
        <v>72.077659010876005</v>
      </c>
      <c r="G129" s="27">
        <f t="shared" ref="G129:G137" si="8">IF(D129&gt;0,E129/D129*100,0)</f>
        <v>89.557035545574237</v>
      </c>
    </row>
    <row r="130" spans="1:7" ht="21" customHeight="1" x14ac:dyDescent="0.25">
      <c r="A130" s="83" t="s">
        <v>251</v>
      </c>
      <c r="B130" s="84" t="s">
        <v>252</v>
      </c>
      <c r="C130" s="81">
        <v>4442.7</v>
      </c>
      <c r="D130" s="81">
        <v>3695.9</v>
      </c>
      <c r="E130" s="31">
        <v>2886.8</v>
      </c>
      <c r="F130" s="96">
        <f t="shared" si="7"/>
        <v>64.978504062844678</v>
      </c>
      <c r="G130" s="63">
        <f t="shared" si="8"/>
        <v>78.108173922454611</v>
      </c>
    </row>
    <row r="131" spans="1:7" ht="18.600000000000001" customHeight="1" x14ac:dyDescent="0.25">
      <c r="A131" s="83" t="s">
        <v>253</v>
      </c>
      <c r="B131" s="84" t="s">
        <v>254</v>
      </c>
      <c r="C131" s="81">
        <v>5184</v>
      </c>
      <c r="D131" s="81">
        <v>4051.9</v>
      </c>
      <c r="E131" s="31">
        <v>4051.9</v>
      </c>
      <c r="F131" s="96">
        <f t="shared" si="7"/>
        <v>78.161651234567913</v>
      </c>
      <c r="G131" s="63">
        <f t="shared" si="8"/>
        <v>100</v>
      </c>
    </row>
    <row r="132" spans="1:7" ht="33" customHeight="1" x14ac:dyDescent="0.25">
      <c r="A132" s="83" t="s">
        <v>255</v>
      </c>
      <c r="B132" s="84" t="s">
        <v>256</v>
      </c>
      <c r="C132" s="81"/>
      <c r="D132" s="81"/>
      <c r="E132" s="31"/>
      <c r="F132" s="97">
        <f t="shared" si="7"/>
        <v>0</v>
      </c>
      <c r="G132" s="63">
        <f t="shared" si="8"/>
        <v>0</v>
      </c>
    </row>
    <row r="133" spans="1:7" ht="31.5" x14ac:dyDescent="0.25">
      <c r="A133" s="75" t="s">
        <v>257</v>
      </c>
      <c r="B133" s="76" t="s">
        <v>258</v>
      </c>
      <c r="C133" s="77">
        <f>SUM(C134)</f>
        <v>0</v>
      </c>
      <c r="D133" s="77">
        <f>SUM(D134)</f>
        <v>0</v>
      </c>
      <c r="E133" s="77">
        <f>SUM(E134)</f>
        <v>0</v>
      </c>
      <c r="F133" s="78">
        <f t="shared" si="7"/>
        <v>0</v>
      </c>
      <c r="G133" s="27">
        <f t="shared" si="8"/>
        <v>0</v>
      </c>
    </row>
    <row r="134" spans="1:7" ht="32.25" thickBot="1" x14ac:dyDescent="0.3">
      <c r="A134" s="98" t="s">
        <v>259</v>
      </c>
      <c r="B134" s="99" t="s">
        <v>260</v>
      </c>
      <c r="C134" s="91"/>
      <c r="D134" s="91"/>
      <c r="E134" s="92">
        <v>0</v>
      </c>
      <c r="F134" s="97">
        <f t="shared" si="7"/>
        <v>0</v>
      </c>
      <c r="G134" s="100">
        <f t="shared" si="8"/>
        <v>0</v>
      </c>
    </row>
    <row r="135" spans="1:7" ht="61.5" customHeight="1" thickBot="1" x14ac:dyDescent="0.3">
      <c r="A135" s="101" t="s">
        <v>261</v>
      </c>
      <c r="B135" s="102" t="s">
        <v>262</v>
      </c>
      <c r="C135" s="103">
        <v>0</v>
      </c>
      <c r="D135" s="104">
        <v>0</v>
      </c>
      <c r="E135" s="104">
        <v>0</v>
      </c>
      <c r="F135" s="78">
        <f t="shared" si="7"/>
        <v>0</v>
      </c>
      <c r="G135" s="105"/>
    </row>
    <row r="136" spans="1:7" ht="32.25" customHeight="1" thickBot="1" x14ac:dyDescent="0.3">
      <c r="A136" s="106" t="s">
        <v>263</v>
      </c>
      <c r="B136" s="107" t="s">
        <v>264</v>
      </c>
      <c r="C136" s="108"/>
      <c r="D136" s="108"/>
      <c r="E136" s="108"/>
      <c r="F136" s="97">
        <f t="shared" si="7"/>
        <v>0</v>
      </c>
      <c r="G136" s="100">
        <f t="shared" si="8"/>
        <v>0</v>
      </c>
    </row>
    <row r="137" spans="1:7" ht="16.5" thickBot="1" x14ac:dyDescent="0.3">
      <c r="A137" s="109" t="s">
        <v>265</v>
      </c>
      <c r="B137" s="110" t="s">
        <v>266</v>
      </c>
      <c r="C137" s="111">
        <f>SUM(C78,C87,C89,C93,C101,C106,C109,C116,C119,C125,C129,C133,C135)</f>
        <v>3252937.1999999997</v>
      </c>
      <c r="D137" s="111">
        <f t="shared" ref="D137:E137" si="9">SUM(D78,D87,D89,D93,D101,D106,D109,D116,D119,D125,D129,D133,D135)</f>
        <v>2522271.7999999993</v>
      </c>
      <c r="E137" s="111">
        <f t="shared" si="9"/>
        <v>2220054.3000000003</v>
      </c>
      <c r="F137" s="112">
        <f t="shared" si="7"/>
        <v>68.247683970044065</v>
      </c>
      <c r="G137" s="113">
        <f t="shared" si="8"/>
        <v>88.018043892018326</v>
      </c>
    </row>
    <row r="138" spans="1:7" ht="82.9" customHeight="1" x14ac:dyDescent="0.25">
      <c r="A138" s="114" t="s">
        <v>267</v>
      </c>
      <c r="B138" s="115" t="s">
        <v>268</v>
      </c>
      <c r="C138" s="116">
        <f>C75-C137</f>
        <v>-234788.70000000019</v>
      </c>
      <c r="D138" s="116"/>
      <c r="E138" s="116">
        <f>E75-E137</f>
        <v>-14279</v>
      </c>
      <c r="F138" s="116"/>
      <c r="G138" s="117"/>
    </row>
    <row r="141" spans="1:7" ht="18.75" customHeight="1" x14ac:dyDescent="0.3">
      <c r="A141" s="139" t="s">
        <v>269</v>
      </c>
      <c r="B141" s="139"/>
      <c r="C141" s="118"/>
      <c r="D141" s="118"/>
      <c r="E141" s="118"/>
      <c r="F141" s="119" t="s">
        <v>270</v>
      </c>
    </row>
    <row r="143" spans="1:7" ht="13.5" customHeight="1" x14ac:dyDescent="0.25"/>
    <row r="144" spans="1:7" ht="15.75" hidden="1" x14ac:dyDescent="0.25">
      <c r="B144" s="120" t="s">
        <v>271</v>
      </c>
      <c r="C144" s="121">
        <v>234788.65</v>
      </c>
      <c r="D144" s="121"/>
      <c r="E144" s="121">
        <v>-40473.360000000001</v>
      </c>
      <c r="F144" s="121"/>
    </row>
  </sheetData>
  <autoFilter ref="A5:F138" xr:uid="{00000000-0009-0000-0000-000000000000}"/>
  <mergeCells count="3">
    <mergeCell ref="A1:G1"/>
    <mergeCell ref="A2:G2"/>
    <mergeCell ref="A141:B141"/>
  </mergeCells>
  <pageMargins left="0.9842519999999999" right="0.59055100000000005" top="0.59055100000000005" bottom="0.59055100000000005" header="0.31496099999999999" footer="0.31496099999999999"/>
  <pageSetup paperSize="9" scale="5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КБ</vt:lpstr>
      <vt:lpstr>КБ!Print_Titles</vt:lpstr>
      <vt:lpstr>КБ!Область_печати</vt:lpstr>
    </vt:vector>
  </TitlesOfParts>
  <Company>Administation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</dc:creator>
  <cp:lastModifiedBy>Пользователь Windows</cp:lastModifiedBy>
  <cp:revision>1</cp:revision>
  <cp:lastPrinted>2023-11-06T08:13:47Z</cp:lastPrinted>
  <dcterms:created xsi:type="dcterms:W3CDTF">2002-10-29T08:22:00Z</dcterms:created>
  <dcterms:modified xsi:type="dcterms:W3CDTF">2023-11-28T07:26:05Z</dcterms:modified>
  <cp:version>786432</cp:version>
</cp:coreProperties>
</file>