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КБ" sheetId="1" r:id="rId1"/>
  </sheets>
  <definedNames>
    <definedName name="_xlnm._FilterDatabase" localSheetId="0" hidden="1">'КБ'!$A$5:$E$136</definedName>
    <definedName name="_xlnm.Print_Titles" localSheetId="0">'КБ'!$4:$4</definedName>
    <definedName name="_xlnm.Print_Area" localSheetId="0">'КБ'!$A$1:$E$139</definedName>
  </definedNames>
  <calcPr fullCalcOnLoad="1"/>
</workbook>
</file>

<file path=xl/sharedStrings.xml><?xml version="1.0" encoding="utf-8"?>
<sst xmlns="http://schemas.openxmlformats.org/spreadsheetml/2006/main" count="271" uniqueCount="266">
  <si>
    <t>ИСПОЛНЕНИЕ  БЮДЖЕТА БОГОРОДСКОГО МУНИЦИПАЛЬНОГО ОКРУГА</t>
  </si>
  <si>
    <t>Код по бюджетной классификации</t>
  </si>
  <si>
    <t>Наименование показателя</t>
  </si>
  <si>
    <t>Назначено на год</t>
  </si>
  <si>
    <t>Факт</t>
  </si>
  <si>
    <t>% исполнения к  год. назначениям</t>
  </si>
  <si>
    <t>3</t>
  </si>
  <si>
    <t>РАЗДЕЛ 1. Д О Х О Д Ы</t>
  </si>
  <si>
    <t>000  1  00 0000 0000 000</t>
  </si>
  <si>
    <t>НАЛОГОВЫЕ И НЕНАЛОГОВЫЕ ДОХОДЫ</t>
  </si>
  <si>
    <t>НАЛОГОВЫЕ 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</si>
  <si>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</si>
  <si>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</si>
  <si>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</si>
  <si>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</si>
  <si>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000 1 03 02000 00 0000 110</t>
  </si>
  <si>
    <t>Акцизы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</si>
  <si>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</si>
  <si>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</si>
  <si>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</si>
  <si>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</si>
  <si>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</si>
  <si>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</si>
  <si>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</si>
  <si>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</si>
  <si>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</si>
  <si>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 ,взимаемый в связи с примеиением патентной системы налогообложения</t>
  </si>
  <si>
    <t xml:space="preserve">000 1 06 00000 00 0000 000 </t>
  </si>
  <si>
    <t>НАЛОГИ НА ИМУЩЕСТВО</t>
  </si>
  <si>
    <t xml:space="preserve">000 1 06 01000 10 0000 110 </t>
  </si>
  <si>
    <t>Налог на имущество физических лиц</t>
  </si>
  <si>
    <t xml:space="preserve">000 1 06 06000 00 0000 110 </t>
  </si>
  <si>
    <t>Земельный налог</t>
  </si>
  <si>
    <t>000 1 08 00000 00 0000 000</t>
  </si>
  <si>
    <t>ГОСУДАРСТВЕННАЯ ПОШЛИНА</t>
  </si>
  <si>
    <t>000 1 08 03000 01 0000 110</t>
  </si>
  <si>
    <t xml:space="preserve"> Государственная пошлина по делам, рассматриваемым в судах общей юрисдикции, мировыми судьями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</si>
  <si>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</si>
  <si>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</si>
  <si>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НЕНАЛОГОВЫЕ  ДОХОДЫ</t>
  </si>
  <si>
    <t>000 1 11 00000 00 0000 000</t>
  </si>
  <si>
    <t>ДОХОДЫ ОТ ИСПОЛЬЗОВАНИЯ 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</si>
  <si>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</si>
  <si>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</si>
  <si>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</si>
  <si>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</si>
  <si>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000 111 05020 00 0000 120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</si>
  <si>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</si>
  <si>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</si>
  <si>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</si>
  <si>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</si>
  <si>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</si>
  <si>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</si>
  <si>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</si>
  <si>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более 200</t>
  </si>
  <si>
    <t>000 111 07000 00 0000 120</t>
  </si>
  <si>
    <t>Платежи от государственных и муниципальных унитарных предприятий</t>
  </si>
  <si>
    <t>000 111 09000  00 0000 120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</si>
  <si>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</si>
  <si>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000 111 09044 140 000 120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</si>
  <si>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</si>
  <si>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</si>
  <si>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</si>
  <si>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</si>
  <si>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</si>
  <si>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 xml:space="preserve">000 1 13 00000 00 0000 000 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</si>
  <si>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</si>
  <si>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</si>
  <si>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</si>
  <si>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000 1 14 02000 00 0000 430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</si>
  <si>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</si>
  <si>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</si>
  <si>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</si>
  <si>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</si>
  <si>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</si>
  <si>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000 1 14 13040 14 0000 410</t>
  </si>
  <si>
    <t>Доходы от приватизации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</si>
  <si>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</si>
  <si>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</si>
  <si>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000 1 1 601053 01 0000 140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</si>
  <si>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</si>
  <si>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</si>
  <si>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</si>
  <si>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</si>
  <si>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</si>
  <si>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</si>
  <si>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</si>
  <si>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</si>
  <si>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</si>
  <si>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</si>
  <si>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</si>
  <si>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</si>
  <si>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</si>
  <si>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</si>
  <si>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</si>
  <si>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</si>
  <si>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</si>
  <si>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</si>
  <si>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</si>
  <si>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</si>
  <si>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</si>
  <si>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</si>
  <si>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</si>
  <si>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</si>
  <si>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</si>
  <si>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</si>
  <si>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</si>
  <si>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</si>
  <si>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</si>
  <si>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</si>
  <si>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</si>
  <si>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</si>
  <si>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</si>
  <si>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</si>
  <si>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</si>
  <si>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</si>
  <si>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</si>
  <si>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</si>
  <si>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</si>
  <si>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000 1 17 15020 14 0000 150</t>
  </si>
  <si>
    <t>Инициативные платежи, зачисляемые в бюджеты муниципальных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</si>
  <si>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</si>
  <si>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</si>
  <si>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</si>
  <si>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</si>
  <si>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</si>
  <si>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субъектов РФ и муниципальных образований</t>
  </si>
  <si>
    <t>000 2 02 20000 00 0000 151</t>
  </si>
  <si>
    <t>Субсидии бюджетам субъектов РФ и муниципальных образований (межбюджетные субсидии)</t>
  </si>
  <si>
    <t>000 2 02 30000 00 0000 151</t>
  </si>
  <si>
    <t>Субвенции бюджетам субъектов РФ и муниципальных образований</t>
  </si>
  <si>
    <t>000 202 40000 00 0000 151</t>
  </si>
  <si>
    <t>Иные межбюджетные трансферты</t>
  </si>
  <si>
    <t>000 2 07 00000 00 0000 180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</si>
  <si>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</si>
  <si>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</si>
  <si>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</si>
  <si>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000 2 19 00000 00 0000 000</t>
  </si>
  <si>
    <t>Возврат остатков субсидий и субвенций прошлых лет</t>
  </si>
  <si>
    <t>000 8 50 0000 00 0000 000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</si>
  <si>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</si>
  <si>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</si>
  <si>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</si>
  <si>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</si>
  <si>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</si>
  <si>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</si>
  <si>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</si>
  <si>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</si>
  <si>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</si>
  <si>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</si>
  <si>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</si>
  <si>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</si>
  <si>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</si>
  <si>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</si>
  <si>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</si>
  <si>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</si>
  <si>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</si>
  <si>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</si>
  <si>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</si>
  <si>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</si>
  <si>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</si>
  <si>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</si>
  <si>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</si>
  <si>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</si>
  <si>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</si>
  <si>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</si>
  <si>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</si>
  <si>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</si>
  <si>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</si>
  <si>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</si>
  <si>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</si>
  <si>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</si>
  <si>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</si>
  <si>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</si>
  <si>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</si>
  <si>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</si>
  <si>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</si>
  <si>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</si>
  <si>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</si>
  <si>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</si>
  <si>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</si>
  <si>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</si>
  <si>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</si>
  <si>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</si>
  <si>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</si>
  <si>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</si>
  <si>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</si>
  <si>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</si>
  <si>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</si>
  <si>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</si>
  <si>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</si>
  <si>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</si>
  <si>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</si>
  <si>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</si>
  <si>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</si>
  <si>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</si>
  <si>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</si>
  <si>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</si>
  <si>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</si>
  <si>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</si>
  <si>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</si>
  <si>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</si>
  <si>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</si>
  <si>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</si>
  <si>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</si>
  <si>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</si>
  <si>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</si>
  <si>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</si>
  <si>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</si>
  <si>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</si>
  <si>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</si>
  <si>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 и повышение квалификации</t>
  </si>
  <si>
    <t>0707</t>
  </si>
  <si>
    <t>Молодежная политика и оздоровление 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</si>
  <si>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</si>
  <si>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</si>
  <si>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</si>
  <si>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</si>
  <si>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</si>
  <si>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</si>
  <si>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</si>
  <si>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</si>
  <si>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</si>
  <si>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</si>
  <si>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</si>
  <si>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</si>
  <si>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</si>
  <si>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</si>
  <si>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</si>
  <si>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</si>
  <si>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</si>
  <si>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</si>
  <si>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</si>
  <si>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</si>
  <si>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</si>
  <si>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</si>
  <si>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</si>
  <si>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</si>
  <si>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</si>
  <si>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</si>
  <si>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</si>
  <si>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</si>
  <si>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</si>
  <si>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</si>
  <si>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</si>
  <si>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</si>
  <si>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</si>
  <si>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</si>
  <si>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</si>
  <si>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</si>
  <si>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</si>
  <si>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                (МУНИЦИПАЛЬНОГО)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</si>
  <si>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</si>
  <si>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</si>
  <si>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</si>
  <si>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</si>
  <si>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</si>
  <si>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</si>
  <si>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9600</t>
  </si>
  <si>
    <t>РАСХОДЫ БЮДЖЕТА - ВСЕГО</t>
  </si>
  <si>
    <t>7900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</si>
  <si>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</si>
  <si>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Зам.главы администрации - начальник финансового управления</t>
  </si>
  <si>
    <t>Солуянова С.А.</t>
  </si>
  <si>
    <t>Месячный отчет</t>
  </si>
  <si>
    <t>на 01.12.2023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</si>
</sst>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_ ;[Red]\-0.0\ "/>
    <numFmt numFmtId="168" formatCode="#,##0.0_ ;\-#,##0.0\ "/>
    <numFmt numFmtId="169" formatCode="?"/>
  </numFmts>
  <fonts count="48">
    <font>
      <sz val="10"/>
      <color theme="1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>
      <alignment/>
      <protection/>
    </xf>
    <xf numFmtId="0" fontId="32" fillId="20" borderId="0" applyNumberFormat="0" applyBorder="0" applyAlignment="0" applyProtection="0"/>
    <xf numFmtId="0" fontId="32" fillId="21" borderId="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>
      <alignment/>
      <protection/>
    </xf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167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14" xfId="0" applyFont="1" applyFill="1" applyBorder="1" applyAlignment="1" applyProtection="1">
      <alignment horizontal="center" vertical="top" wrapText="1"/>
      <protection/>
    </xf>
    <xf numFmtId="49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right" vertical="center"/>
      <protection locked="0"/>
    </xf>
    <xf numFmtId="0" fontId="8" fillId="33" borderId="15" xfId="0" applyFont="1" applyFill="1" applyBorder="1" applyAlignment="1" applyProtection="1">
      <alignment horizontal="right" vertical="center" wrapText="1"/>
      <protection locked="0"/>
    </xf>
    <xf numFmtId="49" fontId="7" fillId="1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16" xfId="0" applyFont="1" applyFill="1" applyBorder="1" applyAlignment="1" applyProtection="1">
      <alignment horizontal="left" vertical="center" wrapText="1"/>
      <protection locked="0"/>
    </xf>
    <xf numFmtId="168" fontId="7" fillId="16" borderId="16" xfId="81" applyNumberFormat="1" applyFont="1" applyFill="1" applyBorder="1" applyAlignment="1" applyProtection="1">
      <alignment horizontal="center" vertical="center" wrapText="1"/>
      <protection locked="0"/>
    </xf>
    <xf numFmtId="49" fontId="9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7" xfId="0" applyFont="1" applyFill="1" applyBorder="1" applyAlignment="1" applyProtection="1">
      <alignment vertical="center" wrapText="1"/>
      <protection locked="0"/>
    </xf>
    <xf numFmtId="168" fontId="7" fillId="6" borderId="17" xfId="81" applyNumberFormat="1" applyFont="1" applyFill="1" applyBorder="1" applyAlignment="1" applyProtection="1">
      <alignment horizontal="center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vertical="center" wrapText="1"/>
      <protection locked="0"/>
    </xf>
    <xf numFmtId="168" fontId="7" fillId="33" borderId="18" xfId="81" applyNumberFormat="1" applyFont="1" applyFill="1" applyBorder="1" applyAlignment="1" applyProtection="1">
      <alignment horizontal="center" vertical="center" wrapText="1"/>
      <protection locked="0"/>
    </xf>
    <xf numFmtId="168" fontId="3" fillId="33" borderId="18" xfId="81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168" fontId="3" fillId="0" borderId="18" xfId="81" applyNumberFormat="1" applyFont="1" applyBorder="1" applyAlignment="1" applyProtection="1">
      <alignment horizontal="center" vertical="center" wrapText="1"/>
      <protection locked="0"/>
    </xf>
    <xf numFmtId="168" fontId="3" fillId="33" borderId="18" xfId="8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168" fontId="7" fillId="0" borderId="18" xfId="81" applyNumberFormat="1" applyFont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vertical="center" wrapText="1"/>
      <protection locked="0"/>
    </xf>
    <xf numFmtId="0" fontId="7" fillId="6" borderId="18" xfId="0" applyFont="1" applyFill="1" applyBorder="1" applyAlignment="1" applyProtection="1">
      <alignment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/>
      <protection/>
    </xf>
    <xf numFmtId="169" fontId="3" fillId="0" borderId="18" xfId="0" applyNumberFormat="1" applyFont="1" applyBorder="1" applyAlignment="1" applyProtection="1">
      <alignment horizontal="left" vertical="center" wrapText="1"/>
      <protection/>
    </xf>
    <xf numFmtId="169" fontId="3" fillId="0" borderId="18" xfId="0" applyNumberFormat="1" applyFont="1" applyBorder="1" applyAlignment="1" applyProtection="1">
      <alignment horizontal="left" wrapText="1"/>
      <protection/>
    </xf>
    <xf numFmtId="0" fontId="3" fillId="0" borderId="18" xfId="35" applyFont="1" applyFill="1" applyBorder="1" applyAlignment="1">
      <alignment horizontal="center" vertical="center" wrapText="1"/>
      <protection/>
    </xf>
    <xf numFmtId="0" fontId="3" fillId="0" borderId="18" xfId="35" applyFont="1" applyFill="1" applyBorder="1" applyAlignment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0" fontId="3" fillId="0" borderId="15" xfId="35" applyFont="1" applyFill="1" applyBorder="1" applyAlignment="1">
      <alignment horizontal="left" wrapText="1"/>
      <protection/>
    </xf>
    <xf numFmtId="0" fontId="3" fillId="0" borderId="18" xfId="35" applyFont="1" applyFill="1" applyBorder="1" applyAlignment="1">
      <alignment horizontal="left" wrapText="1"/>
      <protection/>
    </xf>
    <xf numFmtId="49" fontId="7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168" fontId="3" fillId="0" borderId="15" xfId="81" applyNumberFormat="1" applyFont="1" applyBorder="1" applyAlignment="1" applyProtection="1">
      <alignment horizontal="center" vertical="center" wrapText="1"/>
      <protection locked="0"/>
    </xf>
    <xf numFmtId="168" fontId="3" fillId="33" borderId="15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49" fontId="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6" xfId="0" applyFont="1" applyFill="1" applyBorder="1" applyAlignment="1" applyProtection="1">
      <alignment vertical="center" wrapText="1"/>
      <protection locked="0"/>
    </xf>
    <xf numFmtId="168" fontId="7" fillId="6" borderId="16" xfId="81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vertical="center" wrapText="1"/>
      <protection locked="0"/>
    </xf>
    <xf numFmtId="168" fontId="7" fillId="33" borderId="17" xfId="81" applyNumberFormat="1" applyFont="1" applyFill="1" applyBorder="1" applyAlignment="1" applyProtection="1">
      <alignment horizontal="center" vertical="center" wrapText="1"/>
      <protection locked="0"/>
    </xf>
    <xf numFmtId="168" fontId="3" fillId="33" borderId="17" xfId="81" applyNumberFormat="1" applyFont="1" applyFill="1" applyBorder="1" applyAlignment="1" applyProtection="1">
      <alignment horizontal="center" vertical="center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vertical="center" wrapText="1"/>
      <protection locked="0"/>
    </xf>
    <xf numFmtId="168" fontId="7" fillId="34" borderId="18" xfId="81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168" fontId="7" fillId="33" borderId="17" xfId="81" applyNumberFormat="1" applyFont="1" applyFill="1" applyBorder="1" applyAlignment="1" applyProtection="1">
      <alignment horizontal="center" vertical="center" wrapText="1"/>
      <protection/>
    </xf>
    <xf numFmtId="168" fontId="7" fillId="33" borderId="14" xfId="81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168" fontId="3" fillId="33" borderId="20" xfId="81" applyNumberFormat="1" applyFont="1" applyFill="1" applyBorder="1" applyAlignment="1" applyProtection="1">
      <alignment horizontal="center" vertical="center" wrapText="1"/>
      <protection/>
    </xf>
    <xf numFmtId="49" fontId="7" fillId="6" borderId="18" xfId="0" applyNumberFormat="1" applyFont="1" applyFill="1" applyBorder="1" applyAlignment="1" applyProtection="1">
      <alignment horizontal="center" vertical="center" wrapText="1"/>
      <protection/>
    </xf>
    <xf numFmtId="0" fontId="7" fillId="6" borderId="18" xfId="0" applyFont="1" applyFill="1" applyBorder="1" applyAlignment="1" applyProtection="1">
      <alignment vertical="center" wrapText="1"/>
      <protection/>
    </xf>
    <xf numFmtId="168" fontId="7" fillId="6" borderId="18" xfId="81" applyNumberFormat="1" applyFont="1" applyFill="1" applyBorder="1" applyAlignment="1" applyProtection="1">
      <alignment horizontal="center" vertical="center" wrapText="1"/>
      <protection/>
    </xf>
    <xf numFmtId="168" fontId="7" fillId="6" borderId="20" xfId="81" applyNumberFormat="1" applyFont="1" applyFill="1" applyBorder="1" applyAlignment="1" applyProtection="1">
      <alignment horizontal="center" vertical="center" wrapText="1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vertical="center" wrapText="1"/>
      <protection/>
    </xf>
    <xf numFmtId="168" fontId="3" fillId="33" borderId="21" xfId="81" applyNumberFormat="1" applyFont="1" applyFill="1" applyBorder="1" applyAlignment="1" applyProtection="1">
      <alignment horizontal="center" vertical="center" wrapText="1"/>
      <protection/>
    </xf>
    <xf numFmtId="168" fontId="3" fillId="0" borderId="18" xfId="81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168" fontId="3" fillId="0" borderId="21" xfId="81" applyNumberFormat="1" applyFont="1" applyBorder="1" applyAlignment="1" applyProtection="1">
      <alignment horizontal="center" vertical="center" wrapText="1"/>
      <protection/>
    </xf>
    <xf numFmtId="168" fontId="7" fillId="6" borderId="21" xfId="81" applyNumberFormat="1" applyFont="1" applyFill="1" applyBorder="1" applyAlignment="1" applyProtection="1">
      <alignment horizontal="center" vertical="center" wrapText="1"/>
      <protection/>
    </xf>
    <xf numFmtId="168" fontId="7" fillId="6" borderId="22" xfId="81" applyNumberFormat="1" applyFont="1" applyFill="1" applyBorder="1" applyAlignment="1" applyProtection="1">
      <alignment horizontal="center" vertical="center" wrapText="1"/>
      <protection/>
    </xf>
    <xf numFmtId="168" fontId="3" fillId="0" borderId="20" xfId="81" applyNumberFormat="1" applyFont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168" fontId="3" fillId="33" borderId="23" xfId="81" applyNumberFormat="1" applyFont="1" applyFill="1" applyBorder="1" applyAlignment="1" applyProtection="1">
      <alignment horizontal="center" vertical="center" wrapText="1"/>
      <protection/>
    </xf>
    <xf numFmtId="168" fontId="3" fillId="33" borderId="15" xfId="81" applyNumberFormat="1" applyFont="1" applyFill="1" applyBorder="1" applyAlignment="1" applyProtection="1">
      <alignment horizontal="center" vertical="center" wrapText="1"/>
      <protection/>
    </xf>
    <xf numFmtId="49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vertical="center" wrapText="1"/>
      <protection/>
    </xf>
    <xf numFmtId="168" fontId="3" fillId="35" borderId="21" xfId="81" applyNumberFormat="1" applyFont="1" applyFill="1" applyBorder="1" applyAlignment="1" applyProtection="1">
      <alignment horizontal="center" vertical="center" wrapText="1"/>
      <protection/>
    </xf>
    <xf numFmtId="168" fontId="3" fillId="36" borderId="20" xfId="81" applyNumberFormat="1" applyFont="1" applyFill="1" applyBorder="1" applyAlignment="1" applyProtection="1">
      <alignment horizontal="center" vertical="center" wrapText="1"/>
      <protection/>
    </xf>
    <xf numFmtId="168" fontId="7" fillId="36" borderId="20" xfId="81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vertical="center" wrapText="1"/>
      <protection/>
    </xf>
    <xf numFmtId="168" fontId="3" fillId="2" borderId="25" xfId="81" applyNumberFormat="1" applyFont="1" applyFill="1" applyBorder="1" applyAlignment="1" applyProtection="1">
      <alignment horizontal="center" vertical="center" wrapText="1"/>
      <protection/>
    </xf>
    <xf numFmtId="168" fontId="3" fillId="2" borderId="26" xfId="81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168" fontId="3" fillId="33" borderId="17" xfId="81" applyNumberFormat="1" applyFont="1" applyFill="1" applyBorder="1" applyAlignment="1" applyProtection="1">
      <alignment horizontal="center" vertical="center" wrapText="1"/>
      <protection/>
    </xf>
    <xf numFmtId="49" fontId="7" fillId="37" borderId="16" xfId="0" applyNumberFormat="1" applyFont="1" applyFill="1" applyBorder="1" applyAlignment="1" applyProtection="1">
      <alignment horizontal="center" vertical="center" wrapText="1"/>
      <protection/>
    </xf>
    <xf numFmtId="49" fontId="7" fillId="37" borderId="27" xfId="0" applyNumberFormat="1" applyFont="1" applyFill="1" applyBorder="1" applyAlignment="1" applyProtection="1">
      <alignment horizontal="center" vertical="center" wrapText="1"/>
      <protection/>
    </xf>
    <xf numFmtId="168" fontId="7" fillId="37" borderId="28" xfId="81" applyNumberFormat="1" applyFont="1" applyFill="1" applyBorder="1" applyAlignment="1" applyProtection="1">
      <alignment horizontal="center" vertical="center" wrapText="1"/>
      <protection/>
    </xf>
    <xf numFmtId="168" fontId="7" fillId="37" borderId="27" xfId="81" applyNumberFormat="1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center" vertical="center" wrapText="1"/>
      <protection/>
    </xf>
    <xf numFmtId="49" fontId="7" fillId="33" borderId="30" xfId="0" applyNumberFormat="1" applyFont="1" applyFill="1" applyBorder="1" applyAlignment="1" applyProtection="1">
      <alignment horizontal="left" vertical="center" wrapText="1"/>
      <protection/>
    </xf>
    <xf numFmtId="168" fontId="10" fillId="33" borderId="31" xfId="8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66" fontId="3" fillId="0" borderId="0" xfId="81" applyNumberFormat="1" applyFont="1" applyProtection="1">
      <alignment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vertical="center" wrapText="1"/>
      <protection locked="0"/>
    </xf>
    <xf numFmtId="168" fontId="7" fillId="34" borderId="15" xfId="81" applyNumberFormat="1" applyFont="1" applyFill="1" applyBorder="1" applyAlignment="1" applyProtection="1">
      <alignment horizontal="center" vertical="center" wrapText="1"/>
      <protection locked="0"/>
    </xf>
    <xf numFmtId="49" fontId="7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6" xfId="0" applyNumberFormat="1" applyFont="1" applyFill="1" applyBorder="1" applyAlignment="1" applyProtection="1">
      <alignment horizontal="center" vertical="center"/>
      <protection locked="0"/>
    </xf>
    <xf numFmtId="168" fontId="7" fillId="37" borderId="16" xfId="81" applyNumberFormat="1" applyFont="1" applyFill="1" applyBorder="1" applyAlignment="1" applyProtection="1">
      <alignment horizontal="center"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/>
    </xf>
    <xf numFmtId="49" fontId="10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vertical="center" wrapText="1"/>
      <protection locked="0"/>
    </xf>
    <xf numFmtId="168" fontId="7" fillId="6" borderId="18" xfId="81" applyNumberFormat="1" applyFont="1" applyFill="1" applyBorder="1" applyAlignment="1" applyProtection="1">
      <alignment horizontal="center" vertical="center" wrapText="1"/>
      <protection locked="0"/>
    </xf>
    <xf numFmtId="168" fontId="3" fillId="35" borderId="18" xfId="81" applyNumberFormat="1" applyFont="1" applyFill="1" applyBorder="1" applyAlignment="1" applyProtection="1">
      <alignment horizontal="center" vertical="center" wrapText="1"/>
      <protection/>
    </xf>
    <xf numFmtId="168" fontId="3" fillId="33" borderId="18" xfId="8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3" xfId="66"/>
    <cellStyle name="Обычный 4" xfId="67"/>
    <cellStyle name="Обычный 5" xfId="68"/>
    <cellStyle name="Обычный 6" xfId="69"/>
    <cellStyle name="Обычный 7" xfId="70"/>
    <cellStyle name="Обычный 8" xfId="71"/>
    <cellStyle name="Обычный 9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42"/>
  <sheetViews>
    <sheetView showZeros="0" tabSelected="1" view="pageBreakPreview" zoomScale="90" zoomScaleNormal="80" zoomScaleSheetLayoutView="90" zoomScalePageLayoutView="0" workbookViewId="0" topLeftCell="A1">
      <pane ySplit="7" topLeftCell="A98" activePane="bottomLeft" state="frozen"/>
      <selection pane="topLeft" activeCell="G65" sqref="G65"/>
      <selection pane="bottomLeft" activeCell="L4" sqref="L4"/>
    </sheetView>
  </sheetViews>
  <sheetFormatPr defaultColWidth="9.00390625" defaultRowHeight="15" customHeight="1"/>
  <cols>
    <col min="1" max="1" width="28.00390625" style="1" customWidth="1"/>
    <col min="2" max="2" width="55.375" style="1" customWidth="1"/>
    <col min="3" max="3" width="17.375" style="1" customWidth="1"/>
    <col min="4" max="4" width="18.625" style="1" customWidth="1"/>
    <col min="5" max="5" width="17.25390625" style="1" customWidth="1"/>
    <col min="6" max="252" width="9.125" style="1" customWidth="1"/>
  </cols>
  <sheetData>
    <row r="1" spans="1:5" ht="26.25" customHeight="1">
      <c r="A1" s="128" t="s">
        <v>0</v>
      </c>
      <c r="B1" s="128"/>
      <c r="C1" s="128"/>
      <c r="D1" s="128"/>
      <c r="E1" s="128"/>
    </row>
    <row r="2" spans="1:5" ht="27.75" customHeight="1">
      <c r="A2" s="129" t="s">
        <v>265</v>
      </c>
      <c r="B2" s="129"/>
      <c r="C2" s="129"/>
      <c r="D2" s="129"/>
      <c r="E2" s="129"/>
    </row>
    <row r="3" spans="1:5" ht="15.75">
      <c r="A3" s="2"/>
      <c r="B3" s="3"/>
      <c r="C3" s="4"/>
      <c r="D3" s="5"/>
      <c r="E3" s="5"/>
    </row>
    <row r="4" spans="1:5" ht="69" customHeight="1" thickBot="1">
      <c r="A4" s="6" t="s">
        <v>1</v>
      </c>
      <c r="B4" s="7" t="s">
        <v>2</v>
      </c>
      <c r="C4" s="6" t="s">
        <v>3</v>
      </c>
      <c r="D4" s="8" t="s">
        <v>4</v>
      </c>
      <c r="E4" s="9" t="s">
        <v>5</v>
      </c>
    </row>
    <row r="5" spans="1:5" ht="15.75">
      <c r="A5" s="10">
        <v>1</v>
      </c>
      <c r="B5" s="11">
        <v>2</v>
      </c>
      <c r="C5" s="12" t="s">
        <v>6</v>
      </c>
      <c r="D5" s="13">
        <v>5</v>
      </c>
      <c r="E5" s="14">
        <v>6</v>
      </c>
    </row>
    <row r="6" spans="1:5" ht="16.5" thickBot="1">
      <c r="A6" s="15"/>
      <c r="B6" s="16" t="s">
        <v>7</v>
      </c>
      <c r="C6" s="17"/>
      <c r="D6" s="18"/>
      <c r="E6" s="18"/>
    </row>
    <row r="7" spans="1:5" ht="16.5" thickBot="1">
      <c r="A7" s="19" t="s">
        <v>8</v>
      </c>
      <c r="B7" s="20" t="s">
        <v>9</v>
      </c>
      <c r="C7" s="21">
        <f>C8+C23</f>
        <v>782182.0000000001</v>
      </c>
      <c r="D7" s="21">
        <f>D8+D23</f>
        <v>770190.8999999999</v>
      </c>
      <c r="E7" s="21">
        <f aca="true" t="shared" si="0" ref="E7:E35">IF(C7&gt;0,D7/C7*100,0)</f>
        <v>98.46696804580006</v>
      </c>
    </row>
    <row r="8" spans="1:5" ht="15.75">
      <c r="A8" s="22"/>
      <c r="B8" s="23" t="s">
        <v>10</v>
      </c>
      <c r="C8" s="24">
        <f>C9+C12+C17+C20+C11</f>
        <v>675230.2000000001</v>
      </c>
      <c r="D8" s="24">
        <f>D9+D12+D17+D20+D11</f>
        <v>652307.7999999999</v>
      </c>
      <c r="E8" s="24">
        <f t="shared" si="0"/>
        <v>96.60524662552118</v>
      </c>
    </row>
    <row r="9" spans="1:5" ht="15.75">
      <c r="A9" s="25" t="s">
        <v>11</v>
      </c>
      <c r="B9" s="26" t="s">
        <v>12</v>
      </c>
      <c r="C9" s="27">
        <f>C10</f>
        <v>372620.7</v>
      </c>
      <c r="D9" s="27">
        <f>D10</f>
        <v>377465.8</v>
      </c>
      <c r="E9" s="28">
        <f t="shared" si="0"/>
        <v>101.30027666203192</v>
      </c>
    </row>
    <row r="10" spans="1:5" s="1" customFormat="1" ht="15.75">
      <c r="A10" s="29" t="s">
        <v>13</v>
      </c>
      <c r="B10" s="30" t="s">
        <v>14</v>
      </c>
      <c r="C10" s="31">
        <v>372620.7</v>
      </c>
      <c r="D10" s="32">
        <v>377465.8</v>
      </c>
      <c r="E10" s="32">
        <f t="shared" si="0"/>
        <v>101.30027666203192</v>
      </c>
    </row>
    <row r="11" spans="1:5" s="1" customFormat="1" ht="15.75">
      <c r="A11" s="33" t="s">
        <v>15</v>
      </c>
      <c r="B11" s="34" t="s">
        <v>16</v>
      </c>
      <c r="C11" s="35">
        <v>39792.5</v>
      </c>
      <c r="D11" s="35">
        <v>37524</v>
      </c>
      <c r="E11" s="32">
        <f t="shared" si="0"/>
        <v>94.2991769805868</v>
      </c>
    </row>
    <row r="12" spans="1:5" s="1" customFormat="1" ht="15.75">
      <c r="A12" s="33" t="s">
        <v>17</v>
      </c>
      <c r="B12" s="34" t="s">
        <v>18</v>
      </c>
      <c r="C12" s="35">
        <f>SUM(C13:C16)</f>
        <v>79159.7</v>
      </c>
      <c r="D12" s="35">
        <f>SUM(D13:D16)</f>
        <v>77680.59999999999</v>
      </c>
      <c r="E12" s="32">
        <f t="shared" si="0"/>
        <v>98.13149872978295</v>
      </c>
    </row>
    <row r="13" spans="1:5" s="1" customFormat="1" ht="42" customHeight="1">
      <c r="A13" s="36" t="s">
        <v>19</v>
      </c>
      <c r="B13" s="37" t="s">
        <v>20</v>
      </c>
      <c r="C13" s="31">
        <v>66974.5</v>
      </c>
      <c r="D13" s="31">
        <v>67309.4</v>
      </c>
      <c r="E13" s="32">
        <f t="shared" si="0"/>
        <v>100.50004106040357</v>
      </c>
    </row>
    <row r="14" spans="1:5" s="1" customFormat="1" ht="31.5">
      <c r="A14" s="29" t="s">
        <v>21</v>
      </c>
      <c r="B14" s="30" t="s">
        <v>22</v>
      </c>
      <c r="C14" s="31">
        <v>0</v>
      </c>
      <c r="D14" s="31">
        <v>-475.2</v>
      </c>
      <c r="E14" s="32">
        <f t="shared" si="0"/>
        <v>0</v>
      </c>
    </row>
    <row r="15" spans="1:5" s="1" customFormat="1" ht="15.75">
      <c r="A15" s="29" t="s">
        <v>23</v>
      </c>
      <c r="B15" s="30" t="s">
        <v>24</v>
      </c>
      <c r="C15" s="31">
        <v>3386</v>
      </c>
      <c r="D15" s="31">
        <v>6312.7</v>
      </c>
      <c r="E15" s="32">
        <f t="shared" si="0"/>
        <v>186.43532191376255</v>
      </c>
    </row>
    <row r="16" spans="1:5" s="1" customFormat="1" ht="39" customHeight="1">
      <c r="A16" s="29" t="s">
        <v>25</v>
      </c>
      <c r="B16" s="30" t="s">
        <v>26</v>
      </c>
      <c r="C16" s="31">
        <v>8799.2</v>
      </c>
      <c r="D16" s="31">
        <v>4533.7</v>
      </c>
      <c r="E16" s="32">
        <f t="shared" si="0"/>
        <v>51.52400218201654</v>
      </c>
    </row>
    <row r="17" spans="1:5" s="1" customFormat="1" ht="15.75">
      <c r="A17" s="33" t="s">
        <v>27</v>
      </c>
      <c r="B17" s="34" t="s">
        <v>28</v>
      </c>
      <c r="C17" s="35">
        <f>SUM(C18:C19)</f>
        <v>174992</v>
      </c>
      <c r="D17" s="35">
        <f>SUM(D18:D19)</f>
        <v>150470.3</v>
      </c>
      <c r="E17" s="32">
        <f t="shared" si="0"/>
        <v>85.98695940385845</v>
      </c>
    </row>
    <row r="18" spans="1:5" s="1" customFormat="1" ht="15.75">
      <c r="A18" s="29" t="s">
        <v>29</v>
      </c>
      <c r="B18" s="30" t="s">
        <v>30</v>
      </c>
      <c r="C18" s="31">
        <v>59214.2</v>
      </c>
      <c r="D18" s="31">
        <v>54564.1</v>
      </c>
      <c r="E18" s="32">
        <f t="shared" si="0"/>
        <v>92.14698501372982</v>
      </c>
    </row>
    <row r="19" spans="1:5" s="1" customFormat="1" ht="15.75">
      <c r="A19" s="29" t="s">
        <v>31</v>
      </c>
      <c r="B19" s="30" t="s">
        <v>32</v>
      </c>
      <c r="C19" s="31">
        <v>115777.8</v>
      </c>
      <c r="D19" s="31">
        <v>95906.2</v>
      </c>
      <c r="E19" s="32">
        <f t="shared" si="0"/>
        <v>82.83643323676905</v>
      </c>
    </row>
    <row r="20" spans="1:5" s="1" customFormat="1" ht="15.75">
      <c r="A20" s="33" t="s">
        <v>33</v>
      </c>
      <c r="B20" s="34" t="s">
        <v>34</v>
      </c>
      <c r="C20" s="35">
        <f>SUM(C21:C22)</f>
        <v>8665.3</v>
      </c>
      <c r="D20" s="35">
        <f>SUM(D21:D22)</f>
        <v>9167.1</v>
      </c>
      <c r="E20" s="32">
        <f t="shared" si="0"/>
        <v>105.79091318246341</v>
      </c>
    </row>
    <row r="21" spans="1:5" s="1" customFormat="1" ht="54" customHeight="1">
      <c r="A21" s="29" t="s">
        <v>35</v>
      </c>
      <c r="B21" s="30" t="s">
        <v>36</v>
      </c>
      <c r="C21" s="31">
        <v>8515.3</v>
      </c>
      <c r="D21" s="31">
        <v>9107.1</v>
      </c>
      <c r="E21" s="32">
        <f t="shared" si="0"/>
        <v>106.94984322337442</v>
      </c>
    </row>
    <row r="22" spans="1:5" s="1" customFormat="1" ht="55.5" customHeight="1">
      <c r="A22" s="29" t="s">
        <v>37</v>
      </c>
      <c r="B22" s="30" t="s">
        <v>38</v>
      </c>
      <c r="C22" s="31">
        <v>150</v>
      </c>
      <c r="D22" s="31">
        <v>60</v>
      </c>
      <c r="E22" s="32">
        <f t="shared" si="0"/>
        <v>40</v>
      </c>
    </row>
    <row r="23" spans="1:5" s="122" customFormat="1" ht="15.75">
      <c r="A23" s="123"/>
      <c r="B23" s="124" t="s">
        <v>39</v>
      </c>
      <c r="C23" s="121">
        <f>C24+C35+C36+C37+C42+C60</f>
        <v>106951.8</v>
      </c>
      <c r="D23" s="121">
        <f>D24+D35+D36+D37+D42+D60</f>
        <v>117883.1</v>
      </c>
      <c r="E23" s="121">
        <f t="shared" si="0"/>
        <v>110.22077234791747</v>
      </c>
    </row>
    <row r="24" spans="1:5" ht="62.25" customHeight="1">
      <c r="A24" s="25" t="s">
        <v>40</v>
      </c>
      <c r="B24" s="26" t="s">
        <v>41</v>
      </c>
      <c r="C24" s="27">
        <f>SUM(C25:C32)</f>
        <v>34284.3</v>
      </c>
      <c r="D24" s="27">
        <f>SUM(D25:D32)</f>
        <v>34886.3</v>
      </c>
      <c r="E24" s="32">
        <f t="shared" si="0"/>
        <v>101.75590576444611</v>
      </c>
    </row>
    <row r="25" spans="1:5" ht="52.5" customHeight="1" hidden="1">
      <c r="A25" s="36" t="s">
        <v>42</v>
      </c>
      <c r="B25" s="37" t="s">
        <v>43</v>
      </c>
      <c r="C25" s="32"/>
      <c r="D25" s="32"/>
      <c r="E25" s="32">
        <f t="shared" si="0"/>
        <v>0</v>
      </c>
    </row>
    <row r="26" spans="1:5" s="1" customFormat="1" ht="98.25" customHeight="1">
      <c r="A26" s="29" t="s">
        <v>44</v>
      </c>
      <c r="B26" s="30" t="s">
        <v>45</v>
      </c>
      <c r="C26" s="32">
        <v>11667.3</v>
      </c>
      <c r="D26" s="32">
        <v>13651.5</v>
      </c>
      <c r="E26" s="32">
        <f t="shared" si="0"/>
        <v>117.00650536113754</v>
      </c>
    </row>
    <row r="27" spans="1:5" s="1" customFormat="1" ht="111" customHeight="1">
      <c r="A27" s="29" t="s">
        <v>46</v>
      </c>
      <c r="B27" s="30" t="s">
        <v>47</v>
      </c>
      <c r="C27" s="31">
        <v>2236.1</v>
      </c>
      <c r="D27" s="31">
        <v>2261.3</v>
      </c>
      <c r="E27" s="32">
        <f t="shared" si="0"/>
        <v>101.12696212155092</v>
      </c>
    </row>
    <row r="28" spans="1:5" s="1" customFormat="1" ht="117.75" customHeight="1">
      <c r="A28" s="29" t="s">
        <v>48</v>
      </c>
      <c r="B28" s="30" t="s">
        <v>49</v>
      </c>
      <c r="C28" s="31">
        <v>741.7</v>
      </c>
      <c r="D28" s="31">
        <v>735.7</v>
      </c>
      <c r="E28" s="32">
        <f t="shared" si="0"/>
        <v>99.19104759336659</v>
      </c>
    </row>
    <row r="29" spans="1:5" s="1" customFormat="1" ht="60" customHeight="1">
      <c r="A29" s="29" t="s">
        <v>50</v>
      </c>
      <c r="B29" s="30" t="s">
        <v>51</v>
      </c>
      <c r="C29" s="31">
        <v>12504.1</v>
      </c>
      <c r="D29" s="31">
        <v>10017.2</v>
      </c>
      <c r="E29" s="32">
        <f t="shared" si="0"/>
        <v>80.11132348589662</v>
      </c>
    </row>
    <row r="30" spans="1:5" s="1" customFormat="1" ht="51" customHeight="1">
      <c r="A30" s="36" t="s">
        <v>52</v>
      </c>
      <c r="B30" s="37" t="s">
        <v>53</v>
      </c>
      <c r="C30" s="31">
        <v>55.4</v>
      </c>
      <c r="D30" s="31">
        <v>57.7</v>
      </c>
      <c r="E30" s="32">
        <f t="shared" si="0"/>
        <v>104.15162454873648</v>
      </c>
    </row>
    <row r="31" spans="1:5" s="1" customFormat="1" ht="43.5" customHeight="1">
      <c r="A31" s="29" t="s">
        <v>55</v>
      </c>
      <c r="B31" s="30" t="s">
        <v>56</v>
      </c>
      <c r="C31" s="31">
        <v>12.6</v>
      </c>
      <c r="D31" s="31">
        <v>12.6</v>
      </c>
      <c r="E31" s="32">
        <f t="shared" si="0"/>
        <v>100</v>
      </c>
    </row>
    <row r="32" spans="1:5" s="1" customFormat="1" ht="120" customHeight="1">
      <c r="A32" s="29" t="s">
        <v>57</v>
      </c>
      <c r="B32" s="30" t="s">
        <v>58</v>
      </c>
      <c r="C32" s="31">
        <f>SUM(C33:C34)</f>
        <v>7067.1</v>
      </c>
      <c r="D32" s="31">
        <f>SUM(D33:D34)</f>
        <v>8150.3</v>
      </c>
      <c r="E32" s="32">
        <f t="shared" si="0"/>
        <v>115.32736200138672</v>
      </c>
    </row>
    <row r="33" spans="1:5" s="1" customFormat="1" ht="114" customHeight="1">
      <c r="A33" s="29" t="s">
        <v>59</v>
      </c>
      <c r="B33" s="30" t="s">
        <v>60</v>
      </c>
      <c r="C33" s="31">
        <v>5522.5</v>
      </c>
      <c r="D33" s="31">
        <v>5947.6</v>
      </c>
      <c r="E33" s="32">
        <f t="shared" si="0"/>
        <v>107.69760072430965</v>
      </c>
    </row>
    <row r="34" spans="1:5" s="1" customFormat="1" ht="138" customHeight="1">
      <c r="A34" s="29" t="s">
        <v>61</v>
      </c>
      <c r="B34" s="30" t="s">
        <v>62</v>
      </c>
      <c r="C34" s="31">
        <v>1544.6</v>
      </c>
      <c r="D34" s="31">
        <v>2202.7</v>
      </c>
      <c r="E34" s="32">
        <f t="shared" si="0"/>
        <v>142.60650006474168</v>
      </c>
    </row>
    <row r="35" spans="1:5" s="1" customFormat="1" ht="15.75">
      <c r="A35" s="33" t="s">
        <v>63</v>
      </c>
      <c r="B35" s="34" t="s">
        <v>64</v>
      </c>
      <c r="C35" s="35">
        <v>9441.6</v>
      </c>
      <c r="D35" s="35">
        <v>9670</v>
      </c>
      <c r="E35" s="32">
        <f t="shared" si="0"/>
        <v>102.41908151160818</v>
      </c>
    </row>
    <row r="36" spans="1:5" s="1" customFormat="1" ht="31.5">
      <c r="A36" s="33" t="s">
        <v>65</v>
      </c>
      <c r="B36" s="34" t="s">
        <v>66</v>
      </c>
      <c r="C36" s="35">
        <v>40007</v>
      </c>
      <c r="D36" s="35">
        <v>47245.9</v>
      </c>
      <c r="E36" s="32">
        <f>IF(C36&gt;0,D36/C36*100,0)</f>
        <v>118.09408353538132</v>
      </c>
    </row>
    <row r="37" spans="1:5" s="1" customFormat="1" ht="33.75" customHeight="1">
      <c r="A37" s="33" t="s">
        <v>67</v>
      </c>
      <c r="B37" s="34" t="s">
        <v>68</v>
      </c>
      <c r="C37" s="35">
        <f>SUM(C38:C41)</f>
        <v>18163.2</v>
      </c>
      <c r="D37" s="35">
        <f>SUM(D38:D41)</f>
        <v>18766.000000000004</v>
      </c>
      <c r="E37" s="32">
        <f>IF(C37&gt;0,D37/C37*100,0)</f>
        <v>103.31879844961243</v>
      </c>
    </row>
    <row r="38" spans="1:5" s="1" customFormat="1" ht="33.75" customHeight="1">
      <c r="A38" s="29" t="s">
        <v>69</v>
      </c>
      <c r="B38" s="30" t="s">
        <v>70</v>
      </c>
      <c r="C38" s="31">
        <v>158</v>
      </c>
      <c r="D38" s="31">
        <v>234.6</v>
      </c>
      <c r="E38" s="32">
        <f>IF(C38&gt;0,D38/C38*100,0)</f>
        <v>148.48101265822783</v>
      </c>
    </row>
    <row r="39" spans="1:5" s="1" customFormat="1" ht="63.75" customHeight="1">
      <c r="A39" s="29" t="s">
        <v>71</v>
      </c>
      <c r="B39" s="30" t="s">
        <v>72</v>
      </c>
      <c r="C39" s="31">
        <v>9500</v>
      </c>
      <c r="D39" s="31">
        <v>10166.2</v>
      </c>
      <c r="E39" s="32">
        <f aca="true" t="shared" si="1" ref="E39:E56">IF(C39&gt;0,D39/C39*100,0)</f>
        <v>107.01263157894738</v>
      </c>
    </row>
    <row r="40" spans="1:5" s="1" customFormat="1" ht="92.25" customHeight="1">
      <c r="A40" s="29" t="s">
        <v>73</v>
      </c>
      <c r="B40" s="30" t="s">
        <v>74</v>
      </c>
      <c r="C40" s="31">
        <v>6500</v>
      </c>
      <c r="D40" s="31">
        <v>6415.8</v>
      </c>
      <c r="E40" s="32">
        <f t="shared" si="1"/>
        <v>98.7046153846154</v>
      </c>
    </row>
    <row r="41" spans="1:5" s="1" customFormat="1" ht="52.5" customHeight="1">
      <c r="A41" s="36" t="s">
        <v>75</v>
      </c>
      <c r="B41" s="37" t="s">
        <v>76</v>
      </c>
      <c r="C41" s="31">
        <v>2005.2</v>
      </c>
      <c r="D41" s="31">
        <v>1949.4</v>
      </c>
      <c r="E41" s="32">
        <f t="shared" si="1"/>
        <v>97.21723518850987</v>
      </c>
    </row>
    <row r="42" spans="1:5" s="1" customFormat="1" ht="15.75">
      <c r="A42" s="33" t="s">
        <v>77</v>
      </c>
      <c r="B42" s="34" t="s">
        <v>78</v>
      </c>
      <c r="C42" s="35">
        <f>SUM(C43:C59)</f>
        <v>998.1</v>
      </c>
      <c r="D42" s="35">
        <f>SUM(D43:D59)</f>
        <v>3041.4999999999995</v>
      </c>
      <c r="E42" s="32" t="s">
        <v>54</v>
      </c>
    </row>
    <row r="43" spans="1:5" s="1" customFormat="1" ht="103.5" customHeight="1">
      <c r="A43" s="40" t="s">
        <v>79</v>
      </c>
      <c r="B43" s="41" t="s">
        <v>80</v>
      </c>
      <c r="C43" s="31">
        <v>28</v>
      </c>
      <c r="D43" s="31">
        <v>27.9</v>
      </c>
      <c r="E43" s="32">
        <f t="shared" si="1"/>
        <v>99.64285714285714</v>
      </c>
    </row>
    <row r="44" spans="1:5" s="1" customFormat="1" ht="139.5" customHeight="1">
      <c r="A44" s="40" t="s">
        <v>81</v>
      </c>
      <c r="B44" s="41" t="s">
        <v>82</v>
      </c>
      <c r="C44" s="31">
        <v>106.9</v>
      </c>
      <c r="D44" s="31">
        <v>164.3</v>
      </c>
      <c r="E44" s="32">
        <f t="shared" si="1"/>
        <v>153.69504209541628</v>
      </c>
    </row>
    <row r="45" spans="1:5" s="1" customFormat="1" ht="114" customHeight="1">
      <c r="A45" s="40" t="s">
        <v>83</v>
      </c>
      <c r="B45" s="41" t="s">
        <v>84</v>
      </c>
      <c r="C45" s="31">
        <v>183.8</v>
      </c>
      <c r="D45" s="31">
        <v>186.9</v>
      </c>
      <c r="E45" s="32">
        <f t="shared" si="1"/>
        <v>101.68661588683352</v>
      </c>
    </row>
    <row r="46" spans="1:5" s="1" customFormat="1" ht="110.25">
      <c r="A46" s="40" t="s">
        <v>85</v>
      </c>
      <c r="B46" s="42" t="s">
        <v>86</v>
      </c>
      <c r="C46" s="31">
        <v>8</v>
      </c>
      <c r="D46" s="31">
        <v>8</v>
      </c>
      <c r="E46" s="32">
        <f t="shared" si="1"/>
        <v>100</v>
      </c>
    </row>
    <row r="47" spans="1:5" s="1" customFormat="1" ht="118.5" customHeight="1">
      <c r="A47" s="40" t="s">
        <v>87</v>
      </c>
      <c r="B47" s="41" t="s">
        <v>88</v>
      </c>
      <c r="C47" s="31">
        <v>69.4</v>
      </c>
      <c r="D47" s="31">
        <v>69.4</v>
      </c>
      <c r="E47" s="32">
        <f t="shared" si="1"/>
        <v>100</v>
      </c>
    </row>
    <row r="48" spans="1:5" s="1" customFormat="1" ht="118.5" customHeight="1">
      <c r="A48" s="40" t="s">
        <v>89</v>
      </c>
      <c r="B48" s="41" t="s">
        <v>90</v>
      </c>
      <c r="C48" s="31"/>
      <c r="D48" s="31">
        <v>12.5</v>
      </c>
      <c r="E48" s="32">
        <f t="shared" si="1"/>
        <v>0</v>
      </c>
    </row>
    <row r="49" spans="1:5" s="1" customFormat="1" ht="144" customHeight="1">
      <c r="A49" s="40" t="s">
        <v>91</v>
      </c>
      <c r="B49" s="41" t="s">
        <v>92</v>
      </c>
      <c r="C49" s="31">
        <v>61.4</v>
      </c>
      <c r="D49" s="31">
        <v>72.3</v>
      </c>
      <c r="E49" s="32">
        <f t="shared" si="1"/>
        <v>117.75244299674267</v>
      </c>
    </row>
    <row r="50" spans="1:5" s="1" customFormat="1" ht="164.25" customHeight="1">
      <c r="A50" s="40" t="s">
        <v>93</v>
      </c>
      <c r="B50" s="41" t="s">
        <v>94</v>
      </c>
      <c r="C50" s="31">
        <v>2.2</v>
      </c>
      <c r="D50" s="31">
        <v>8</v>
      </c>
      <c r="E50" s="32" t="s">
        <v>54</v>
      </c>
    </row>
    <row r="51" spans="1:5" s="1" customFormat="1" ht="118.5" customHeight="1">
      <c r="A51" s="40" t="s">
        <v>95</v>
      </c>
      <c r="B51" s="41" t="s">
        <v>96</v>
      </c>
      <c r="C51" s="31">
        <v>9</v>
      </c>
      <c r="D51" s="31">
        <v>9</v>
      </c>
      <c r="E51" s="32">
        <f t="shared" si="1"/>
        <v>100</v>
      </c>
    </row>
    <row r="52" spans="1:5" s="1" customFormat="1" ht="120" customHeight="1">
      <c r="A52" s="40" t="s">
        <v>97</v>
      </c>
      <c r="B52" s="41" t="s">
        <v>98</v>
      </c>
      <c r="C52" s="31">
        <v>33.2</v>
      </c>
      <c r="D52" s="31">
        <v>33.4</v>
      </c>
      <c r="E52" s="32">
        <f t="shared" si="1"/>
        <v>100.6024096385542</v>
      </c>
    </row>
    <row r="53" spans="1:5" s="1" customFormat="1" ht="140.25" customHeight="1">
      <c r="A53" s="40" t="s">
        <v>99</v>
      </c>
      <c r="B53" s="41" t="s">
        <v>100</v>
      </c>
      <c r="C53" s="31">
        <v>231.6</v>
      </c>
      <c r="D53" s="31">
        <v>250.4</v>
      </c>
      <c r="E53" s="32">
        <f t="shared" si="1"/>
        <v>108.1174438687392</v>
      </c>
    </row>
    <row r="54" spans="1:5" s="1" customFormat="1" ht="83.25" customHeight="1">
      <c r="A54" s="40" t="s">
        <v>101</v>
      </c>
      <c r="B54" s="45" t="s">
        <v>102</v>
      </c>
      <c r="C54" s="31">
        <v>30.9</v>
      </c>
      <c r="D54" s="31">
        <v>18.6</v>
      </c>
      <c r="E54" s="32">
        <f t="shared" si="1"/>
        <v>60.19417475728156</v>
      </c>
    </row>
    <row r="55" spans="1:5" s="1" customFormat="1" ht="118.5" customHeight="1">
      <c r="A55" s="40" t="s">
        <v>103</v>
      </c>
      <c r="B55" s="45" t="s">
        <v>104</v>
      </c>
      <c r="C55" s="31">
        <v>106.6</v>
      </c>
      <c r="D55" s="31">
        <v>1209.5</v>
      </c>
      <c r="E55" s="32" t="s">
        <v>54</v>
      </c>
    </row>
    <row r="56" spans="1:5" s="1" customFormat="1" ht="118.5" customHeight="1">
      <c r="A56" s="40" t="s">
        <v>105</v>
      </c>
      <c r="B56" s="46" t="s">
        <v>106</v>
      </c>
      <c r="C56" s="31">
        <v>14</v>
      </c>
      <c r="D56" s="31">
        <v>14.7</v>
      </c>
      <c r="E56" s="32">
        <f t="shared" si="1"/>
        <v>105</v>
      </c>
    </row>
    <row r="57" spans="1:5" s="1" customFormat="1" ht="118.5" customHeight="1">
      <c r="A57" s="40" t="s">
        <v>107</v>
      </c>
      <c r="B57" s="47" t="s">
        <v>108</v>
      </c>
      <c r="C57" s="31">
        <v>62</v>
      </c>
      <c r="D57" s="31">
        <v>907.1</v>
      </c>
      <c r="E57" s="32" t="s">
        <v>54</v>
      </c>
    </row>
    <row r="58" spans="1:5" s="1" customFormat="1" ht="88.5" customHeight="1">
      <c r="A58" s="40" t="s">
        <v>109</v>
      </c>
      <c r="B58" s="48" t="s">
        <v>110</v>
      </c>
      <c r="C58" s="31">
        <v>0.7</v>
      </c>
      <c r="D58" s="31">
        <v>0.7</v>
      </c>
      <c r="E58" s="32">
        <f>IF(C58&gt;0,D58/C58*100,0)</f>
        <v>100</v>
      </c>
    </row>
    <row r="59" spans="1:5" s="1" customFormat="1" ht="147.75" customHeight="1">
      <c r="A59" s="43" t="s">
        <v>111</v>
      </c>
      <c r="B59" s="44" t="s">
        <v>112</v>
      </c>
      <c r="C59" s="31">
        <v>50.4</v>
      </c>
      <c r="D59" s="31">
        <v>48.8</v>
      </c>
      <c r="E59" s="32">
        <f>IF(C59&gt;0,D59/C59*100,0)</f>
        <v>96.82539682539682</v>
      </c>
    </row>
    <row r="60" spans="1:5" ht="30" customHeight="1">
      <c r="A60" s="49" t="s">
        <v>113</v>
      </c>
      <c r="B60" s="38" t="s">
        <v>114</v>
      </c>
      <c r="C60" s="39">
        <f>SUM(C61:C63)</f>
        <v>4057.6</v>
      </c>
      <c r="D60" s="39">
        <f>SUM(D61:D63)</f>
        <v>4273.4</v>
      </c>
      <c r="E60" s="125">
        <f>IF(C60&gt;0,D60/C60*100,0)</f>
        <v>105.31841482649841</v>
      </c>
    </row>
    <row r="61" spans="1:5" ht="42.75" customHeight="1">
      <c r="A61" s="29" t="s">
        <v>115</v>
      </c>
      <c r="B61" s="30" t="s">
        <v>116</v>
      </c>
      <c r="C61" s="35">
        <v>0</v>
      </c>
      <c r="D61" s="31">
        <v>9.7</v>
      </c>
      <c r="E61" s="32">
        <f>IF(C61&gt;0,D61/C61*100,0)</f>
        <v>0</v>
      </c>
    </row>
    <row r="62" spans="1:5" ht="39" customHeight="1">
      <c r="A62" s="29" t="s">
        <v>117</v>
      </c>
      <c r="B62" s="30" t="s">
        <v>118</v>
      </c>
      <c r="C62" s="31">
        <v>515.1</v>
      </c>
      <c r="D62" s="31">
        <v>1437</v>
      </c>
      <c r="E62" s="127" t="s">
        <v>54</v>
      </c>
    </row>
    <row r="63" spans="1:5" ht="46.5" customHeight="1" thickBot="1">
      <c r="A63" s="50" t="s">
        <v>119</v>
      </c>
      <c r="B63" s="51" t="s">
        <v>120</v>
      </c>
      <c r="C63" s="52">
        <v>3542.5</v>
      </c>
      <c r="D63" s="52">
        <v>2826.7</v>
      </c>
      <c r="E63" s="53">
        <f aca="true" t="shared" si="2" ref="E63:E72">IF(C63&gt;0,D63/C63*100,0)</f>
        <v>79.7939308398024</v>
      </c>
    </row>
    <row r="64" spans="1:5" s="54" customFormat="1" ht="16.5" thickBot="1">
      <c r="A64" s="55" t="s">
        <v>121</v>
      </c>
      <c r="B64" s="56" t="s">
        <v>122</v>
      </c>
      <c r="C64" s="57">
        <f>C65+C70+C72+C71</f>
        <v>2230765.5</v>
      </c>
      <c r="D64" s="57">
        <f>D65+D70+D72+D71</f>
        <v>2066275.6999999997</v>
      </c>
      <c r="E64" s="57">
        <f t="shared" si="2"/>
        <v>92.6263069784789</v>
      </c>
    </row>
    <row r="65" spans="1:5" ht="45" customHeight="1">
      <c r="A65" s="58" t="s">
        <v>123</v>
      </c>
      <c r="B65" s="59" t="s">
        <v>124</v>
      </c>
      <c r="C65" s="60">
        <f>SUM(C66:C69)</f>
        <v>2267576.3000000003</v>
      </c>
      <c r="D65" s="60">
        <f>SUM(D66:D69)</f>
        <v>2104712.9</v>
      </c>
      <c r="E65" s="61">
        <f t="shared" si="2"/>
        <v>92.81773230739797</v>
      </c>
    </row>
    <row r="66" spans="1:5" ht="45" customHeight="1">
      <c r="A66" s="36" t="s">
        <v>125</v>
      </c>
      <c r="B66" s="37" t="s">
        <v>126</v>
      </c>
      <c r="C66" s="32">
        <v>466092.3</v>
      </c>
      <c r="D66" s="32">
        <v>466092.3</v>
      </c>
      <c r="E66" s="61">
        <f t="shared" si="2"/>
        <v>100</v>
      </c>
    </row>
    <row r="67" spans="1:5" ht="45" customHeight="1">
      <c r="A67" s="36" t="s">
        <v>127</v>
      </c>
      <c r="B67" s="37" t="s">
        <v>128</v>
      </c>
      <c r="C67" s="32">
        <v>666153.9</v>
      </c>
      <c r="D67" s="32">
        <v>573749.2</v>
      </c>
      <c r="E67" s="61">
        <f t="shared" si="2"/>
        <v>86.12862583255911</v>
      </c>
    </row>
    <row r="68" spans="1:5" ht="42" customHeight="1">
      <c r="A68" s="36" t="s">
        <v>129</v>
      </c>
      <c r="B68" s="37" t="s">
        <v>130</v>
      </c>
      <c r="C68" s="32">
        <v>1030285</v>
      </c>
      <c r="D68" s="32">
        <v>960750.5</v>
      </c>
      <c r="E68" s="61">
        <f t="shared" si="2"/>
        <v>93.25094512683384</v>
      </c>
    </row>
    <row r="69" spans="1:5" ht="30" customHeight="1">
      <c r="A69" s="36" t="s">
        <v>131</v>
      </c>
      <c r="B69" s="37" t="s">
        <v>132</v>
      </c>
      <c r="C69" s="32">
        <v>105045.1</v>
      </c>
      <c r="D69" s="32">
        <v>104120.9</v>
      </c>
      <c r="E69" s="61">
        <f t="shared" si="2"/>
        <v>99.12018742425872</v>
      </c>
    </row>
    <row r="70" spans="1:5" ht="45.75" customHeight="1">
      <c r="A70" s="25" t="s">
        <v>133</v>
      </c>
      <c r="B70" s="26" t="s">
        <v>134</v>
      </c>
      <c r="C70" s="27">
        <v>3901.5</v>
      </c>
      <c r="D70" s="27">
        <v>3901.5</v>
      </c>
      <c r="E70" s="32">
        <f t="shared" si="2"/>
        <v>100</v>
      </c>
    </row>
    <row r="71" spans="1:5" ht="108.75" customHeight="1">
      <c r="A71" s="62" t="s">
        <v>135</v>
      </c>
      <c r="B71" s="63" t="s">
        <v>136</v>
      </c>
      <c r="C71" s="64">
        <v>3211.9</v>
      </c>
      <c r="D71" s="64">
        <v>3504.4</v>
      </c>
      <c r="E71" s="64">
        <f t="shared" si="2"/>
        <v>109.10675923907966</v>
      </c>
    </row>
    <row r="72" spans="1:5" ht="57" customHeight="1" thickBot="1">
      <c r="A72" s="115" t="s">
        <v>137</v>
      </c>
      <c r="B72" s="116" t="s">
        <v>138</v>
      </c>
      <c r="C72" s="117">
        <v>-43924.2</v>
      </c>
      <c r="D72" s="117">
        <v>-45843.1</v>
      </c>
      <c r="E72" s="64">
        <f t="shared" si="2"/>
        <v>0</v>
      </c>
    </row>
    <row r="73" spans="1:5" ht="36" customHeight="1" thickBot="1">
      <c r="A73" s="118" t="s">
        <v>139</v>
      </c>
      <c r="B73" s="119"/>
      <c r="C73" s="120">
        <f>C7+C64</f>
        <v>3012947.5</v>
      </c>
      <c r="D73" s="120">
        <f>D7+D64</f>
        <v>2836466.5999999996</v>
      </c>
      <c r="E73" s="120">
        <f>IF(C73&gt;0,D73/C73*100,0)</f>
        <v>94.14258296900293</v>
      </c>
    </row>
    <row r="74" spans="1:5" ht="15.75">
      <c r="A74" s="65"/>
      <c r="B74" s="66"/>
      <c r="C74" s="67"/>
      <c r="D74" s="67"/>
      <c r="E74" s="68"/>
    </row>
    <row r="75" spans="1:5" ht="15.75">
      <c r="A75" s="69"/>
      <c r="B75" s="70" t="s">
        <v>140</v>
      </c>
      <c r="C75" s="28"/>
      <c r="D75" s="28"/>
      <c r="E75" s="71"/>
    </row>
    <row r="76" spans="1:5" ht="18.75" customHeight="1">
      <c r="A76" s="72" t="s">
        <v>141</v>
      </c>
      <c r="B76" s="73" t="s">
        <v>142</v>
      </c>
      <c r="C76" s="74">
        <f>SUM(C77:C84)</f>
        <v>225393</v>
      </c>
      <c r="D76" s="74">
        <f>SUM(D77:D84)</f>
        <v>159779.9</v>
      </c>
      <c r="E76" s="75">
        <f aca="true" t="shared" si="3" ref="E76:E107">IF(C76&gt;0,D76/C76*100,0)</f>
        <v>70.88946861703779</v>
      </c>
    </row>
    <row r="77" spans="1:5" ht="36" customHeight="1">
      <c r="A77" s="76" t="s">
        <v>143</v>
      </c>
      <c r="B77" s="77" t="s">
        <v>144</v>
      </c>
      <c r="C77" s="78">
        <v>3822.1</v>
      </c>
      <c r="D77" s="28">
        <v>3612.5</v>
      </c>
      <c r="E77" s="71">
        <f t="shared" si="3"/>
        <v>94.51610371261872</v>
      </c>
    </row>
    <row r="78" spans="1:5" ht="63">
      <c r="A78" s="76" t="s">
        <v>145</v>
      </c>
      <c r="B78" s="77" t="s">
        <v>146</v>
      </c>
      <c r="C78" s="78">
        <v>4428.5</v>
      </c>
      <c r="D78" s="28">
        <v>4007</v>
      </c>
      <c r="E78" s="71">
        <f t="shared" si="3"/>
        <v>90.48210455007339</v>
      </c>
    </row>
    <row r="79" spans="1:5" ht="57" customHeight="1">
      <c r="A79" s="76" t="s">
        <v>147</v>
      </c>
      <c r="B79" s="77" t="s">
        <v>148</v>
      </c>
      <c r="C79" s="78">
        <v>89510</v>
      </c>
      <c r="D79" s="79">
        <v>74898.6</v>
      </c>
      <c r="E79" s="71">
        <f t="shared" si="3"/>
        <v>83.67623729192269</v>
      </c>
    </row>
    <row r="80" spans="1:5" ht="21" customHeight="1">
      <c r="A80" s="76" t="s">
        <v>149</v>
      </c>
      <c r="B80" s="77" t="s">
        <v>150</v>
      </c>
      <c r="C80" s="78">
        <v>4.9</v>
      </c>
      <c r="D80" s="28">
        <v>4.9</v>
      </c>
      <c r="E80" s="71">
        <f t="shared" si="3"/>
        <v>100</v>
      </c>
    </row>
    <row r="81" spans="1:5" ht="54.75" customHeight="1">
      <c r="A81" s="76" t="s">
        <v>151</v>
      </c>
      <c r="B81" s="77" t="s">
        <v>152</v>
      </c>
      <c r="C81" s="78">
        <v>22469.9</v>
      </c>
      <c r="D81" s="28">
        <v>19536.4</v>
      </c>
      <c r="E81" s="71">
        <f t="shared" si="3"/>
        <v>86.94475720853231</v>
      </c>
    </row>
    <row r="82" spans="1:5" ht="21" customHeight="1">
      <c r="A82" s="76" t="s">
        <v>153</v>
      </c>
      <c r="B82" s="77" t="s">
        <v>154</v>
      </c>
      <c r="C82" s="78">
        <v>428.5</v>
      </c>
      <c r="D82" s="28">
        <v>428.5</v>
      </c>
      <c r="E82" s="71">
        <f t="shared" si="3"/>
        <v>100</v>
      </c>
    </row>
    <row r="83" spans="1:5" ht="20.25" customHeight="1">
      <c r="A83" s="76" t="s">
        <v>155</v>
      </c>
      <c r="B83" s="77" t="s">
        <v>156</v>
      </c>
      <c r="C83" s="78">
        <v>35281.3</v>
      </c>
      <c r="D83" s="28"/>
      <c r="E83" s="71">
        <f t="shared" si="3"/>
        <v>0</v>
      </c>
    </row>
    <row r="84" spans="1:5" ht="27.75" customHeight="1">
      <c r="A84" s="76" t="s">
        <v>157</v>
      </c>
      <c r="B84" s="77" t="s">
        <v>158</v>
      </c>
      <c r="C84" s="78">
        <v>69447.8</v>
      </c>
      <c r="D84" s="28">
        <v>57292</v>
      </c>
      <c r="E84" s="71">
        <f t="shared" si="3"/>
        <v>82.49649376942105</v>
      </c>
    </row>
    <row r="85" spans="1:5" ht="15.75">
      <c r="A85" s="72" t="s">
        <v>159</v>
      </c>
      <c r="B85" s="73" t="s">
        <v>160</v>
      </c>
      <c r="C85" s="74">
        <f>SUM(C86)</f>
        <v>5176.3</v>
      </c>
      <c r="D85" s="74">
        <f>SUM(D86)</f>
        <v>3691.7</v>
      </c>
      <c r="E85" s="75">
        <f t="shared" si="3"/>
        <v>71.31928211270598</v>
      </c>
    </row>
    <row r="86" spans="1:5" ht="21" customHeight="1">
      <c r="A86" s="80" t="s">
        <v>161</v>
      </c>
      <c r="B86" s="81" t="s">
        <v>162</v>
      </c>
      <c r="C86" s="78">
        <v>5176.3</v>
      </c>
      <c r="D86" s="28">
        <v>3691.7</v>
      </c>
      <c r="E86" s="71">
        <f t="shared" si="3"/>
        <v>71.31928211270598</v>
      </c>
    </row>
    <row r="87" spans="1:5" ht="31.5">
      <c r="A87" s="72" t="s">
        <v>163</v>
      </c>
      <c r="B87" s="73" t="s">
        <v>164</v>
      </c>
      <c r="C87" s="74">
        <f>SUM(C88:C90)</f>
        <v>43781.6</v>
      </c>
      <c r="D87" s="74">
        <f>SUM(D88:D90)</f>
        <v>33930.4</v>
      </c>
      <c r="E87" s="75">
        <f t="shared" si="3"/>
        <v>77.4992234180569</v>
      </c>
    </row>
    <row r="88" spans="1:5" ht="21" customHeight="1">
      <c r="A88" s="76" t="s">
        <v>165</v>
      </c>
      <c r="B88" s="77" t="s">
        <v>166</v>
      </c>
      <c r="C88" s="78"/>
      <c r="D88" s="28"/>
      <c r="E88" s="71">
        <f t="shared" si="3"/>
        <v>0</v>
      </c>
    </row>
    <row r="89" spans="1:5" ht="50.25" customHeight="1">
      <c r="A89" s="76" t="s">
        <v>167</v>
      </c>
      <c r="B89" s="77" t="s">
        <v>168</v>
      </c>
      <c r="C89" s="78"/>
      <c r="D89" s="28"/>
      <c r="E89" s="71">
        <f t="shared" si="3"/>
        <v>0</v>
      </c>
    </row>
    <row r="90" spans="1:5" ht="21" customHeight="1">
      <c r="A90" s="76" t="s">
        <v>169</v>
      </c>
      <c r="B90" s="77" t="s">
        <v>170</v>
      </c>
      <c r="C90" s="78">
        <v>43781.6</v>
      </c>
      <c r="D90" s="28">
        <v>33930.4</v>
      </c>
      <c r="E90" s="71">
        <f t="shared" si="3"/>
        <v>77.4992234180569</v>
      </c>
    </row>
    <row r="91" spans="1:5" ht="15.75">
      <c r="A91" s="72" t="s">
        <v>171</v>
      </c>
      <c r="B91" s="73" t="s">
        <v>172</v>
      </c>
      <c r="C91" s="74">
        <v>513028.2</v>
      </c>
      <c r="D91" s="74">
        <f>SUM(D92:D98)</f>
        <v>412014.69999999995</v>
      </c>
      <c r="E91" s="75">
        <f t="shared" si="3"/>
        <v>80.31034161474943</v>
      </c>
    </row>
    <row r="92" spans="1:5" ht="18" customHeight="1">
      <c r="A92" s="76" t="s">
        <v>173</v>
      </c>
      <c r="B92" s="77" t="s">
        <v>174</v>
      </c>
      <c r="C92" s="78">
        <v>2395.2</v>
      </c>
      <c r="D92" s="28">
        <v>2198.7</v>
      </c>
      <c r="E92" s="71">
        <f t="shared" si="3"/>
        <v>91.79609218436873</v>
      </c>
    </row>
    <row r="93" spans="1:5" ht="18" customHeight="1">
      <c r="A93" s="76" t="s">
        <v>175</v>
      </c>
      <c r="B93" s="77" t="s">
        <v>176</v>
      </c>
      <c r="C93" s="78"/>
      <c r="D93" s="28"/>
      <c r="E93" s="71">
        <f t="shared" si="3"/>
        <v>0</v>
      </c>
    </row>
    <row r="94" spans="1:5" ht="21.75" customHeight="1">
      <c r="A94" s="76" t="s">
        <v>177</v>
      </c>
      <c r="B94" s="77" t="s">
        <v>178</v>
      </c>
      <c r="C94" s="78">
        <v>135573.3</v>
      </c>
      <c r="D94" s="28">
        <v>132919.8</v>
      </c>
      <c r="E94" s="71">
        <f t="shared" si="3"/>
        <v>98.04275620642117</v>
      </c>
    </row>
    <row r="95" spans="1:5" ht="18" customHeight="1">
      <c r="A95" s="76" t="s">
        <v>179</v>
      </c>
      <c r="B95" s="77" t="s">
        <v>180</v>
      </c>
      <c r="C95" s="78"/>
      <c r="D95" s="28"/>
      <c r="E95" s="71">
        <f t="shared" si="3"/>
        <v>0</v>
      </c>
    </row>
    <row r="96" spans="1:5" ht="17.25" customHeight="1">
      <c r="A96" s="76" t="s">
        <v>181</v>
      </c>
      <c r="B96" s="77" t="s">
        <v>182</v>
      </c>
      <c r="C96" s="78">
        <v>351656.3</v>
      </c>
      <c r="D96" s="28">
        <v>256856.6</v>
      </c>
      <c r="E96" s="71">
        <f t="shared" si="3"/>
        <v>73.04194464879487</v>
      </c>
    </row>
    <row r="97" spans="1:5" ht="18" customHeight="1">
      <c r="A97" s="76" t="s">
        <v>183</v>
      </c>
      <c r="B97" s="77" t="s">
        <v>184</v>
      </c>
      <c r="C97" s="78">
        <v>4790</v>
      </c>
      <c r="D97" s="28">
        <v>4314.5</v>
      </c>
      <c r="E97" s="71">
        <f t="shared" si="3"/>
        <v>90.07306889352819</v>
      </c>
    </row>
    <row r="98" spans="1:5" ht="20.25" customHeight="1">
      <c r="A98" s="76" t="s">
        <v>185</v>
      </c>
      <c r="B98" s="77" t="s">
        <v>186</v>
      </c>
      <c r="C98" s="78">
        <v>18613.3</v>
      </c>
      <c r="D98" s="28">
        <v>15725.1</v>
      </c>
      <c r="E98" s="71">
        <f t="shared" si="3"/>
        <v>84.48313840103583</v>
      </c>
    </row>
    <row r="99" spans="1:5" ht="15.75">
      <c r="A99" s="72" t="s">
        <v>187</v>
      </c>
      <c r="B99" s="73" t="s">
        <v>188</v>
      </c>
      <c r="C99" s="74">
        <v>424756.2</v>
      </c>
      <c r="D99" s="74">
        <f>SUM(D100,D101,D102,D103)</f>
        <v>340750.60000000003</v>
      </c>
      <c r="E99" s="75">
        <f t="shared" si="3"/>
        <v>80.22263124116847</v>
      </c>
    </row>
    <row r="100" spans="1:5" ht="18.75" customHeight="1">
      <c r="A100" s="76" t="s">
        <v>189</v>
      </c>
      <c r="B100" s="77" t="s">
        <v>190</v>
      </c>
      <c r="C100" s="78">
        <v>36440.2</v>
      </c>
      <c r="D100" s="28">
        <v>26632.6</v>
      </c>
      <c r="E100" s="71">
        <f t="shared" si="3"/>
        <v>73.08576791565359</v>
      </c>
    </row>
    <row r="101" spans="1:5" ht="27" customHeight="1">
      <c r="A101" s="76" t="s">
        <v>191</v>
      </c>
      <c r="B101" s="77" t="s">
        <v>192</v>
      </c>
      <c r="C101" s="28">
        <v>223938</v>
      </c>
      <c r="D101" s="28">
        <v>187681.2</v>
      </c>
      <c r="E101" s="71">
        <f t="shared" si="3"/>
        <v>83.80944725772312</v>
      </c>
    </row>
    <row r="102" spans="1:5" ht="21" customHeight="1">
      <c r="A102" s="76" t="s">
        <v>193</v>
      </c>
      <c r="B102" s="77" t="s">
        <v>194</v>
      </c>
      <c r="C102" s="79">
        <v>132197.2</v>
      </c>
      <c r="D102" s="28">
        <v>100341.4</v>
      </c>
      <c r="E102" s="71">
        <f t="shared" si="3"/>
        <v>75.90281791142323</v>
      </c>
    </row>
    <row r="103" spans="1:5" ht="24.75" customHeight="1">
      <c r="A103" s="76" t="s">
        <v>195</v>
      </c>
      <c r="B103" s="77" t="s">
        <v>186</v>
      </c>
      <c r="C103" s="82">
        <v>32180.7</v>
      </c>
      <c r="D103" s="28">
        <v>26095.4</v>
      </c>
      <c r="E103" s="71">
        <f t="shared" si="3"/>
        <v>81.09021867143971</v>
      </c>
    </row>
    <row r="104" spans="1:5" ht="15.75">
      <c r="A104" s="72" t="s">
        <v>196</v>
      </c>
      <c r="B104" s="73" t="s">
        <v>197</v>
      </c>
      <c r="C104" s="83">
        <f>SUM(C105:C106)</f>
        <v>234294.3</v>
      </c>
      <c r="D104" s="83">
        <f>SUM(D105:D106)</f>
        <v>221557.2</v>
      </c>
      <c r="E104" s="84">
        <f t="shared" si="3"/>
        <v>94.56363214982184</v>
      </c>
    </row>
    <row r="105" spans="1:5" ht="24" customHeight="1">
      <c r="A105" s="80" t="s">
        <v>198</v>
      </c>
      <c r="B105" s="81" t="s">
        <v>199</v>
      </c>
      <c r="C105" s="82">
        <v>234294.3</v>
      </c>
      <c r="D105" s="79">
        <v>221557.2</v>
      </c>
      <c r="E105" s="85">
        <f t="shared" si="3"/>
        <v>94.56363214982184</v>
      </c>
    </row>
    <row r="106" spans="1:5" ht="36" customHeight="1">
      <c r="A106" s="80" t="s">
        <v>200</v>
      </c>
      <c r="B106" s="81" t="s">
        <v>201</v>
      </c>
      <c r="C106" s="82"/>
      <c r="D106" s="79"/>
      <c r="E106" s="85">
        <f t="shared" si="3"/>
        <v>0</v>
      </c>
    </row>
    <row r="107" spans="1:5" ht="15.75">
      <c r="A107" s="72" t="s">
        <v>202</v>
      </c>
      <c r="B107" s="73" t="s">
        <v>203</v>
      </c>
      <c r="C107" s="74">
        <v>1473971.3</v>
      </c>
      <c r="D107" s="74">
        <v>1329925.3</v>
      </c>
      <c r="E107" s="75">
        <f t="shared" si="3"/>
        <v>90.22735381618354</v>
      </c>
    </row>
    <row r="108" spans="1:5" ht="20.25" customHeight="1">
      <c r="A108" s="76" t="s">
        <v>204</v>
      </c>
      <c r="B108" s="77" t="s">
        <v>205</v>
      </c>
      <c r="C108" s="78">
        <v>558518.5</v>
      </c>
      <c r="D108" s="28">
        <v>500460.4</v>
      </c>
      <c r="E108" s="71">
        <f aca="true" t="shared" si="4" ref="E108:E135">IF(C108&gt;0,D108/C108*100,0)</f>
        <v>89.60498175082832</v>
      </c>
    </row>
    <row r="109" spans="1:5" ht="21.75" customHeight="1">
      <c r="A109" s="76" t="s">
        <v>206</v>
      </c>
      <c r="B109" s="77" t="s">
        <v>207</v>
      </c>
      <c r="C109" s="78">
        <v>726007.2</v>
      </c>
      <c r="D109" s="28">
        <v>656610.5</v>
      </c>
      <c r="E109" s="71">
        <f t="shared" si="4"/>
        <v>90.4413206921364</v>
      </c>
    </row>
    <row r="110" spans="1:5" ht="30" customHeight="1">
      <c r="A110" s="76" t="s">
        <v>208</v>
      </c>
      <c r="B110" s="77" t="s">
        <v>209</v>
      </c>
      <c r="C110" s="78">
        <v>112224.7</v>
      </c>
      <c r="D110" s="28">
        <v>104514.7</v>
      </c>
      <c r="E110" s="71">
        <f t="shared" si="4"/>
        <v>93.1298546576645</v>
      </c>
    </row>
    <row r="111" spans="1:5" ht="33" customHeight="1">
      <c r="A111" s="76" t="s">
        <v>210</v>
      </c>
      <c r="B111" s="77" t="s">
        <v>211</v>
      </c>
      <c r="C111" s="78">
        <v>212.6</v>
      </c>
      <c r="D111" s="28">
        <v>196.6</v>
      </c>
      <c r="E111" s="71">
        <f t="shared" si="4"/>
        <v>92.47412982126059</v>
      </c>
    </row>
    <row r="112" spans="1:5" ht="21.75" customHeight="1">
      <c r="A112" s="76" t="s">
        <v>212</v>
      </c>
      <c r="B112" s="77" t="s">
        <v>213</v>
      </c>
      <c r="C112" s="79">
        <v>293.1</v>
      </c>
      <c r="D112" s="79">
        <v>220.5</v>
      </c>
      <c r="E112" s="71">
        <f t="shared" si="4"/>
        <v>75.23029682702149</v>
      </c>
    </row>
    <row r="113" spans="1:5" ht="26.25" customHeight="1">
      <c r="A113" s="76" t="s">
        <v>214</v>
      </c>
      <c r="B113" s="77" t="s">
        <v>215</v>
      </c>
      <c r="C113" s="78">
        <v>76715.3</v>
      </c>
      <c r="D113" s="28">
        <v>67922.7</v>
      </c>
      <c r="E113" s="71">
        <f t="shared" si="4"/>
        <v>88.53866177933214</v>
      </c>
    </row>
    <row r="114" spans="1:5" ht="15.75">
      <c r="A114" s="72" t="s">
        <v>216</v>
      </c>
      <c r="B114" s="73" t="s">
        <v>217</v>
      </c>
      <c r="C114" s="74">
        <v>165606.2</v>
      </c>
      <c r="D114" s="74">
        <f>SUM(D115:D116)</f>
        <v>154877.09999999998</v>
      </c>
      <c r="E114" s="75">
        <f t="shared" si="4"/>
        <v>93.52131743859829</v>
      </c>
    </row>
    <row r="115" spans="1:5" ht="24" customHeight="1">
      <c r="A115" s="76" t="s">
        <v>218</v>
      </c>
      <c r="B115" s="77" t="s">
        <v>219</v>
      </c>
      <c r="C115" s="78">
        <v>128975.6</v>
      </c>
      <c r="D115" s="28">
        <v>119067.4</v>
      </c>
      <c r="E115" s="71">
        <f t="shared" si="4"/>
        <v>92.3177717335682</v>
      </c>
    </row>
    <row r="116" spans="1:5" ht="21" customHeight="1">
      <c r="A116" s="76" t="s">
        <v>220</v>
      </c>
      <c r="B116" s="77" t="s">
        <v>221</v>
      </c>
      <c r="C116" s="78">
        <v>36630.5</v>
      </c>
      <c r="D116" s="28">
        <v>35809.7</v>
      </c>
      <c r="E116" s="71">
        <f t="shared" si="4"/>
        <v>97.75924434555901</v>
      </c>
    </row>
    <row r="117" spans="1:5" ht="15.75">
      <c r="A117" s="72" t="s">
        <v>222</v>
      </c>
      <c r="B117" s="73" t="s">
        <v>223</v>
      </c>
      <c r="C117" s="74">
        <f>SUM(C118:C122)</f>
        <v>76589</v>
      </c>
      <c r="D117" s="74">
        <v>69482</v>
      </c>
      <c r="E117" s="75">
        <f t="shared" si="4"/>
        <v>90.72059956390605</v>
      </c>
    </row>
    <row r="118" spans="1:5" ht="21.75" customHeight="1">
      <c r="A118" s="76" t="s">
        <v>224</v>
      </c>
      <c r="B118" s="77" t="s">
        <v>225</v>
      </c>
      <c r="C118" s="78">
        <v>5644.1</v>
      </c>
      <c r="D118" s="28">
        <v>4307.9</v>
      </c>
      <c r="E118" s="71">
        <f t="shared" si="4"/>
        <v>76.32572066405626</v>
      </c>
    </row>
    <row r="119" spans="1:5" ht="21.75" customHeight="1">
      <c r="A119" s="76" t="s">
        <v>226</v>
      </c>
      <c r="B119" s="77" t="s">
        <v>227</v>
      </c>
      <c r="C119" s="78"/>
      <c r="D119" s="28"/>
      <c r="E119" s="71">
        <f t="shared" si="4"/>
        <v>0</v>
      </c>
    </row>
    <row r="120" spans="1:5" ht="21" customHeight="1">
      <c r="A120" s="76" t="s">
        <v>228</v>
      </c>
      <c r="B120" s="77" t="s">
        <v>229</v>
      </c>
      <c r="C120" s="78">
        <v>2554.9</v>
      </c>
      <c r="D120" s="28">
        <v>1665.2</v>
      </c>
      <c r="E120" s="71">
        <f t="shared" si="4"/>
        <v>65.17671924537164</v>
      </c>
    </row>
    <row r="121" spans="1:5" ht="21" customHeight="1">
      <c r="A121" s="76" t="s">
        <v>230</v>
      </c>
      <c r="B121" s="77" t="s">
        <v>231</v>
      </c>
      <c r="C121" s="78">
        <v>66488.1</v>
      </c>
      <c r="D121" s="28">
        <v>62521.4</v>
      </c>
      <c r="E121" s="71">
        <f t="shared" si="4"/>
        <v>94.0339699886145</v>
      </c>
    </row>
    <row r="122" spans="1:5" ht="25.5" customHeight="1">
      <c r="A122" s="86" t="s">
        <v>232</v>
      </c>
      <c r="B122" s="87" t="s">
        <v>233</v>
      </c>
      <c r="C122" s="88">
        <v>1901.9</v>
      </c>
      <c r="D122" s="89">
        <v>987.6</v>
      </c>
      <c r="E122" s="71">
        <f t="shared" si="4"/>
        <v>51.927020348072986</v>
      </c>
    </row>
    <row r="123" spans="1:5" ht="15.75">
      <c r="A123" s="72" t="s">
        <v>234</v>
      </c>
      <c r="B123" s="73" t="s">
        <v>235</v>
      </c>
      <c r="C123" s="74">
        <f>SUM(C124:C126)</f>
        <v>90513.4</v>
      </c>
      <c r="D123" s="74">
        <f>SUM(D124:D126)</f>
        <v>71270</v>
      </c>
      <c r="E123" s="75">
        <f t="shared" si="4"/>
        <v>78.73972251622412</v>
      </c>
    </row>
    <row r="124" spans="1:5" ht="15.75">
      <c r="A124" s="90" t="s">
        <v>236</v>
      </c>
      <c r="B124" s="91" t="s">
        <v>237</v>
      </c>
      <c r="C124" s="92">
        <v>22018.9</v>
      </c>
      <c r="D124" s="126">
        <v>13895.8</v>
      </c>
      <c r="E124" s="71">
        <f t="shared" si="4"/>
        <v>63.10851132436225</v>
      </c>
    </row>
    <row r="125" spans="1:5" ht="23.25" customHeight="1">
      <c r="A125" s="80" t="s">
        <v>238</v>
      </c>
      <c r="B125" s="81" t="s">
        <v>239</v>
      </c>
      <c r="C125" s="78">
        <v>64749.6</v>
      </c>
      <c r="D125" s="28">
        <v>54086.7</v>
      </c>
      <c r="E125" s="93">
        <f t="shared" si="4"/>
        <v>83.53209903999407</v>
      </c>
    </row>
    <row r="126" spans="1:5" ht="31.5">
      <c r="A126" s="80" t="s">
        <v>240</v>
      </c>
      <c r="B126" s="81" t="s">
        <v>241</v>
      </c>
      <c r="C126" s="78">
        <v>3744.9</v>
      </c>
      <c r="D126" s="28">
        <v>3287.5</v>
      </c>
      <c r="E126" s="93">
        <f t="shared" si="4"/>
        <v>87.78605570242196</v>
      </c>
    </row>
    <row r="127" spans="1:5" ht="15.75">
      <c r="A127" s="72" t="s">
        <v>242</v>
      </c>
      <c r="B127" s="73" t="s">
        <v>243</v>
      </c>
      <c r="C127" s="74">
        <f>SUM(C128:C130)</f>
        <v>9626.7</v>
      </c>
      <c r="D127" s="74">
        <f>SUM(D128:D130)</f>
        <v>9052.5</v>
      </c>
      <c r="E127" s="75">
        <f t="shared" si="4"/>
        <v>94.03533921281435</v>
      </c>
    </row>
    <row r="128" spans="1:5" ht="21" customHeight="1">
      <c r="A128" s="80" t="s">
        <v>244</v>
      </c>
      <c r="B128" s="81" t="s">
        <v>245</v>
      </c>
      <c r="C128" s="78">
        <v>4442.7</v>
      </c>
      <c r="D128" s="28">
        <v>4170.4</v>
      </c>
      <c r="E128" s="93">
        <f t="shared" si="4"/>
        <v>93.87084430639025</v>
      </c>
    </row>
    <row r="129" spans="1:5" ht="18" customHeight="1">
      <c r="A129" s="80" t="s">
        <v>246</v>
      </c>
      <c r="B129" s="81" t="s">
        <v>247</v>
      </c>
      <c r="C129" s="78">
        <v>5184</v>
      </c>
      <c r="D129" s="28">
        <v>4882.1</v>
      </c>
      <c r="E129" s="93">
        <f t="shared" si="4"/>
        <v>94.17631172839506</v>
      </c>
    </row>
    <row r="130" spans="1:5" ht="33" customHeight="1">
      <c r="A130" s="80" t="s">
        <v>248</v>
      </c>
      <c r="B130" s="81" t="s">
        <v>249</v>
      </c>
      <c r="C130" s="78"/>
      <c r="D130" s="28"/>
      <c r="E130" s="94">
        <f t="shared" si="4"/>
        <v>0</v>
      </c>
    </row>
    <row r="131" spans="1:5" ht="31.5">
      <c r="A131" s="72" t="s">
        <v>250</v>
      </c>
      <c r="B131" s="73" t="s">
        <v>251</v>
      </c>
      <c r="C131" s="74">
        <f>SUM(C132)</f>
        <v>0</v>
      </c>
      <c r="D131" s="74">
        <f>SUM(D132)</f>
        <v>0</v>
      </c>
      <c r="E131" s="75">
        <f t="shared" si="4"/>
        <v>0</v>
      </c>
    </row>
    <row r="132" spans="1:5" ht="32.25" thickBot="1">
      <c r="A132" s="95" t="s">
        <v>252</v>
      </c>
      <c r="B132" s="96" t="s">
        <v>253</v>
      </c>
      <c r="C132" s="88"/>
      <c r="D132" s="89">
        <v>0</v>
      </c>
      <c r="E132" s="94">
        <f t="shared" si="4"/>
        <v>0</v>
      </c>
    </row>
    <row r="133" spans="1:5" ht="61.5" customHeight="1" thickBot="1">
      <c r="A133" s="97" t="s">
        <v>254</v>
      </c>
      <c r="B133" s="98" t="s">
        <v>255</v>
      </c>
      <c r="C133" s="99">
        <v>0</v>
      </c>
      <c r="D133" s="100">
        <v>0</v>
      </c>
      <c r="E133" s="75">
        <f t="shared" si="4"/>
        <v>0</v>
      </c>
    </row>
    <row r="134" spans="1:5" ht="32.25" customHeight="1" thickBot="1">
      <c r="A134" s="101" t="s">
        <v>256</v>
      </c>
      <c r="B134" s="102" t="s">
        <v>257</v>
      </c>
      <c r="C134" s="103"/>
      <c r="D134" s="103"/>
      <c r="E134" s="94">
        <f t="shared" si="4"/>
        <v>0</v>
      </c>
    </row>
    <row r="135" spans="1:5" ht="16.5" thickBot="1">
      <c r="A135" s="104" t="s">
        <v>258</v>
      </c>
      <c r="B135" s="105" t="s">
        <v>259</v>
      </c>
      <c r="C135" s="106">
        <v>3262736.1</v>
      </c>
      <c r="D135" s="106">
        <f>SUM(D76,D85,D87,D91,D99,D104,D107,D114,D117,D123,D127,D131,D133)</f>
        <v>2806331.4</v>
      </c>
      <c r="E135" s="107">
        <f t="shared" si="4"/>
        <v>86.01159621827826</v>
      </c>
    </row>
    <row r="136" spans="1:5" ht="82.5" customHeight="1">
      <c r="A136" s="108" t="s">
        <v>260</v>
      </c>
      <c r="B136" s="109" t="s">
        <v>261</v>
      </c>
      <c r="C136" s="110">
        <v>-249788.7</v>
      </c>
      <c r="D136" s="110">
        <f>D73-D135</f>
        <v>30135.19999999972</v>
      </c>
      <c r="E136" s="110"/>
    </row>
    <row r="139" spans="1:5" ht="18.75" customHeight="1">
      <c r="A139" s="130" t="s">
        <v>262</v>
      </c>
      <c r="B139" s="130"/>
      <c r="C139" s="111"/>
      <c r="D139" s="111"/>
      <c r="E139" s="112" t="s">
        <v>263</v>
      </c>
    </row>
    <row r="141" ht="13.5" customHeight="1"/>
    <row r="142" spans="2:5" ht="15.75" hidden="1">
      <c r="B142" s="113" t="s">
        <v>264</v>
      </c>
      <c r="C142" s="114">
        <v>234788.65</v>
      </c>
      <c r="D142" s="114">
        <v>-40473.36</v>
      </c>
      <c r="E142" s="114"/>
    </row>
  </sheetData>
  <sheetProtection/>
  <autoFilter ref="A5:E136"/>
  <mergeCells count="3">
    <mergeCell ref="A1:E1"/>
    <mergeCell ref="A2:E2"/>
    <mergeCell ref="A139:B139"/>
  </mergeCells>
  <printOptions/>
  <pageMargins left="0.9842519999999999" right="0.590551" top="0.590551" bottom="0.590551" header="0.314961" footer="0.314961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ONLYOFFICE/7.3.0.184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Пользователь Windows</cp:lastModifiedBy>
  <cp:lastPrinted>2023-12-11T05:23:02Z</cp:lastPrinted>
  <dcterms:created xsi:type="dcterms:W3CDTF">2002-10-29T08:22:00Z</dcterms:created>
  <dcterms:modified xsi:type="dcterms:W3CDTF">2023-12-20T09:02:48Z</dcterms:modified>
  <cp:category/>
  <cp:version/>
  <cp:contentType/>
  <cp:contentStatus/>
  <cp:revision>1</cp:revision>
</cp:coreProperties>
</file>