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2. 2024\2. Исполнение\1. исполнение на 1 число\"/>
    </mc:Choice>
  </mc:AlternateContent>
  <xr:revisionPtr revIDLastSave="0" documentId="13_ncr:1_{C6FEB123-E804-428B-97AB-34B350E1310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КБ!$A$5:$F$137</definedName>
    <definedName name="Excel_BuiltIn__FilterDatabase" localSheetId="0">КБ!$A$5:$F$137</definedName>
    <definedName name="Excel_BuiltIn_Print_Area" localSheetId="0">КБ!$A$1:$G$140</definedName>
    <definedName name="Print_Titles" localSheetId="0">КБ!$4:$4</definedName>
    <definedName name="_xlnm.Print_Area" localSheetId="0">КБ!$A$1:$G$140</definedName>
  </definedNames>
  <calcPr calcId="181029"/>
</workbook>
</file>

<file path=xl/calcChain.xml><?xml version="1.0" encoding="utf-8"?>
<calcChain xmlns="http://schemas.openxmlformats.org/spreadsheetml/2006/main">
  <c r="E42" i="1" l="1"/>
  <c r="C65" i="1"/>
  <c r="C9" i="1" l="1"/>
  <c r="C20" i="1"/>
  <c r="E128" i="1" l="1"/>
  <c r="E108" i="1"/>
  <c r="E124" i="1"/>
  <c r="D124" i="1"/>
  <c r="C124" i="1"/>
  <c r="G92" i="1"/>
  <c r="C92" i="1"/>
  <c r="C108" i="1"/>
  <c r="C77" i="1"/>
  <c r="G55" i="1"/>
  <c r="F26" i="1"/>
  <c r="D17" i="1"/>
  <c r="F71" i="1"/>
  <c r="G71" i="1"/>
  <c r="E132" i="1"/>
  <c r="D132" i="1"/>
  <c r="G132" i="1" s="1"/>
  <c r="E32" i="1"/>
  <c r="E24" i="1" s="1"/>
  <c r="C118" i="1"/>
  <c r="F118" i="1" s="1"/>
  <c r="D77" i="1"/>
  <c r="E9" i="1"/>
  <c r="E8" i="1" s="1"/>
  <c r="D65" i="1"/>
  <c r="D64" i="1" s="1"/>
  <c r="G15" i="1"/>
  <c r="D32" i="1"/>
  <c r="E37" i="1"/>
  <c r="C32" i="1"/>
  <c r="C24" i="1" s="1"/>
  <c r="D128" i="1"/>
  <c r="D100" i="1"/>
  <c r="C100" i="1"/>
  <c r="D9" i="1"/>
  <c r="F10" i="1"/>
  <c r="G10" i="1"/>
  <c r="F11" i="1"/>
  <c r="G11" i="1"/>
  <c r="C12" i="1"/>
  <c r="C8" i="1" s="1"/>
  <c r="D12" i="1"/>
  <c r="E12" i="1"/>
  <c r="F13" i="1"/>
  <c r="G13" i="1"/>
  <c r="F14" i="1"/>
  <c r="G14" i="1"/>
  <c r="F15" i="1"/>
  <c r="F16" i="1"/>
  <c r="G16" i="1"/>
  <c r="C17" i="1"/>
  <c r="E17" i="1"/>
  <c r="F17" i="1" s="1"/>
  <c r="F18" i="1"/>
  <c r="G18" i="1"/>
  <c r="F19" i="1"/>
  <c r="G19" i="1"/>
  <c r="D20" i="1"/>
  <c r="E20" i="1"/>
  <c r="G20" i="1" s="1"/>
  <c r="F21" i="1"/>
  <c r="G21" i="1"/>
  <c r="F22" i="1"/>
  <c r="G22" i="1"/>
  <c r="F25" i="1"/>
  <c r="G25" i="1"/>
  <c r="G26" i="1"/>
  <c r="F27" i="1"/>
  <c r="G27" i="1"/>
  <c r="F28" i="1"/>
  <c r="G28" i="1"/>
  <c r="F29" i="1"/>
  <c r="G29" i="1"/>
  <c r="F33" i="1"/>
  <c r="G33" i="1"/>
  <c r="F34" i="1"/>
  <c r="G34" i="1"/>
  <c r="F35" i="1"/>
  <c r="F36" i="1"/>
  <c r="C37" i="1"/>
  <c r="D37" i="1"/>
  <c r="F38" i="1"/>
  <c r="G38" i="1"/>
  <c r="F39" i="1"/>
  <c r="F40" i="1"/>
  <c r="G40" i="1"/>
  <c r="F41" i="1"/>
  <c r="G41" i="1"/>
  <c r="C42" i="1"/>
  <c r="D42" i="1"/>
  <c r="F43" i="1"/>
  <c r="G43" i="1"/>
  <c r="F44" i="1"/>
  <c r="G44" i="1"/>
  <c r="F45" i="1"/>
  <c r="G45" i="1"/>
  <c r="F46" i="1"/>
  <c r="G46" i="1"/>
  <c r="F47" i="1"/>
  <c r="G47" i="1"/>
  <c r="F49" i="1"/>
  <c r="G49" i="1"/>
  <c r="F50" i="1"/>
  <c r="F51" i="1"/>
  <c r="G51" i="1"/>
  <c r="F52" i="1"/>
  <c r="G52" i="1"/>
  <c r="F53" i="1"/>
  <c r="F55" i="1"/>
  <c r="C60" i="1"/>
  <c r="D60" i="1"/>
  <c r="E60" i="1"/>
  <c r="F61" i="1"/>
  <c r="G61" i="1"/>
  <c r="F62" i="1"/>
  <c r="G62" i="1"/>
  <c r="F63" i="1"/>
  <c r="G63" i="1"/>
  <c r="E65" i="1"/>
  <c r="E64" i="1" s="1"/>
  <c r="F66" i="1"/>
  <c r="G66" i="1"/>
  <c r="F67" i="1"/>
  <c r="G67" i="1"/>
  <c r="F68" i="1"/>
  <c r="G68" i="1"/>
  <c r="F69" i="1"/>
  <c r="G69" i="1"/>
  <c r="F70" i="1"/>
  <c r="G70" i="1"/>
  <c r="F72" i="1"/>
  <c r="G72" i="1"/>
  <c r="G75" i="1"/>
  <c r="G76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C86" i="1"/>
  <c r="D86" i="1"/>
  <c r="G86" i="1" s="1"/>
  <c r="E86" i="1"/>
  <c r="F87" i="1"/>
  <c r="G87" i="1"/>
  <c r="C88" i="1"/>
  <c r="D88" i="1"/>
  <c r="E88" i="1"/>
  <c r="F89" i="1"/>
  <c r="G89" i="1"/>
  <c r="F90" i="1"/>
  <c r="G90" i="1"/>
  <c r="F91" i="1"/>
  <c r="G91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1" i="1"/>
  <c r="G101" i="1"/>
  <c r="F102" i="1"/>
  <c r="G102" i="1"/>
  <c r="F103" i="1"/>
  <c r="G103" i="1"/>
  <c r="F104" i="1"/>
  <c r="G104" i="1"/>
  <c r="C105" i="1"/>
  <c r="D105" i="1"/>
  <c r="G105" i="1" s="1"/>
  <c r="E105" i="1"/>
  <c r="F105" i="1" s="1"/>
  <c r="F106" i="1"/>
  <c r="G106" i="1"/>
  <c r="F107" i="1"/>
  <c r="G107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C115" i="1"/>
  <c r="F116" i="1"/>
  <c r="G116" i="1"/>
  <c r="F117" i="1"/>
  <c r="G117" i="1"/>
  <c r="F119" i="1"/>
  <c r="G119" i="1"/>
  <c r="F120" i="1"/>
  <c r="G120" i="1"/>
  <c r="F121" i="1"/>
  <c r="G121" i="1"/>
  <c r="F122" i="1"/>
  <c r="G122" i="1"/>
  <c r="F123" i="1"/>
  <c r="G123" i="1"/>
  <c r="F125" i="1"/>
  <c r="G125" i="1"/>
  <c r="F126" i="1"/>
  <c r="G126" i="1"/>
  <c r="F127" i="1"/>
  <c r="G127" i="1"/>
  <c r="C128" i="1"/>
  <c r="F129" i="1"/>
  <c r="G129" i="1"/>
  <c r="F130" i="1"/>
  <c r="G130" i="1"/>
  <c r="F131" i="1"/>
  <c r="G131" i="1"/>
  <c r="C132" i="1"/>
  <c r="F132" i="1" s="1"/>
  <c r="F133" i="1"/>
  <c r="G133" i="1"/>
  <c r="F134" i="1"/>
  <c r="F135" i="1"/>
  <c r="G135" i="1"/>
  <c r="F9" i="1"/>
  <c r="F65" i="1" l="1"/>
  <c r="G124" i="1"/>
  <c r="F88" i="1"/>
  <c r="F20" i="1"/>
  <c r="G12" i="1"/>
  <c r="G88" i="1"/>
  <c r="F86" i="1"/>
  <c r="G37" i="1"/>
  <c r="G65" i="1"/>
  <c r="F37" i="1"/>
  <c r="F32" i="1"/>
  <c r="G32" i="1"/>
  <c r="G9" i="1"/>
  <c r="C23" i="1"/>
  <c r="C7" i="1" s="1"/>
  <c r="F24" i="1"/>
  <c r="G60" i="1"/>
  <c r="F60" i="1"/>
  <c r="G17" i="1"/>
  <c r="F108" i="1"/>
  <c r="F8" i="1"/>
  <c r="E23" i="1"/>
  <c r="E7" i="1" s="1"/>
  <c r="E74" i="1" s="1"/>
  <c r="F12" i="1"/>
  <c r="G64" i="1"/>
  <c r="F128" i="1"/>
  <c r="G128" i="1"/>
  <c r="G118" i="1"/>
  <c r="G108" i="1"/>
  <c r="F124" i="1"/>
  <c r="F92" i="1"/>
  <c r="F115" i="1"/>
  <c r="F100" i="1"/>
  <c r="G100" i="1"/>
  <c r="F77" i="1"/>
  <c r="G77" i="1"/>
  <c r="C64" i="1"/>
  <c r="F64" i="1" s="1"/>
  <c r="D24" i="1"/>
  <c r="G115" i="1"/>
  <c r="F42" i="1"/>
  <c r="D8" i="1"/>
  <c r="F23" i="1" l="1"/>
  <c r="F136" i="1"/>
  <c r="G136" i="1"/>
  <c r="G8" i="1"/>
  <c r="C74" i="1"/>
  <c r="F7" i="1"/>
  <c r="D23" i="1"/>
  <c r="G23" i="1" s="1"/>
  <c r="G24" i="1"/>
  <c r="F74" i="1" l="1"/>
  <c r="C137" i="1"/>
  <c r="D7" i="1"/>
  <c r="D74" i="1" l="1"/>
  <c r="G74" i="1" s="1"/>
  <c r="G7" i="1"/>
</calcChain>
</file>

<file path=xl/sharedStrings.xml><?xml version="1.0" encoding="utf-8"?>
<sst xmlns="http://schemas.openxmlformats.org/spreadsheetml/2006/main" count="285" uniqueCount="272">
  <si>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</si>
  <si>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</si>
  <si>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</si>
  <si>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</si>
  <si>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</si>
  <si>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</si>
  <si>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</si>
  <si>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4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</si>
  <si>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</si>
  <si>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</si>
  <si>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</si>
  <si>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</si>
  <si>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</si>
  <si>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</si>
  <si>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</si>
  <si>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</si>
  <si>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</si>
  <si>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</si>
  <si>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</si>
  <si>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</si>
  <si>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</si>
  <si>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</si>
  <si>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</si>
  <si>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</si>
  <si>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</si>
  <si>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</si>
  <si>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</si>
  <si>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>Налог ,взимаемый в связи с примеиением патентной системы налогообложения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</si>
  <si>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</si>
  <si>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</si>
  <si>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</si>
  <si>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</si>
  <si>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</si>
  <si>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</si>
  <si>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</si>
  <si>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</si>
  <si>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</si>
  <si>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</si>
  <si>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</si>
  <si>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</si>
  <si>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</si>
  <si>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</si>
  <si>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</si>
  <si>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</si>
  <si>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</si>
  <si>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</si>
  <si>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</si>
  <si>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</si>
  <si>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</si>
  <si>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</si>
  <si>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</si>
  <si>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</si>
  <si>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</si>
  <si>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</si>
  <si>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</si>
  <si>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</si>
  <si>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</si>
  <si>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</si>
  <si>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</si>
  <si>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</si>
  <si>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</si>
  <si>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</si>
  <si>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</si>
  <si>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</si>
  <si>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</si>
  <si>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</si>
  <si>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</si>
  <si>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</si>
  <si>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</si>
  <si>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</si>
  <si>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</si>
  <si>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</si>
  <si>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</si>
  <si>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</si>
  <si>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</si>
  <si>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</si>
  <si>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</si>
  <si>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</si>
  <si>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</si>
  <si>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</si>
  <si>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</si>
  <si>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</si>
  <si>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</si>
  <si>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</si>
  <si>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</si>
  <si>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</si>
  <si>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</si>
  <si>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</si>
  <si>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</si>
  <si>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</si>
  <si>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000 1 16 01133 00 0000 140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</si>
  <si>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</si>
  <si>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</si>
  <si>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</si>
  <si>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</si>
  <si>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</si>
  <si>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</si>
  <si>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</si>
  <si>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</si>
  <si>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</si>
  <si>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</si>
  <si>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</si>
  <si>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</si>
  <si>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</si>
  <si>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</si>
  <si>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</si>
  <si>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</si>
  <si>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</si>
  <si>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</si>
  <si>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</si>
  <si>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</si>
  <si>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</si>
  <si>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</si>
  <si>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</si>
  <si>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</si>
  <si>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</si>
  <si>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</si>
  <si>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</si>
  <si>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</si>
  <si>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</si>
  <si>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</si>
  <si>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</si>
  <si>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</si>
  <si>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</si>
  <si>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</si>
  <si>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</si>
  <si>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</si>
  <si>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</si>
  <si>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</si>
  <si>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</si>
  <si>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</si>
  <si>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</si>
  <si>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</si>
  <si>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</si>
  <si>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</si>
  <si>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</si>
  <si>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</si>
  <si>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</si>
  <si>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</si>
  <si>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</si>
  <si>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</si>
  <si>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</si>
  <si>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</si>
  <si>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</si>
  <si>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</si>
  <si>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</si>
  <si>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</si>
  <si>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</si>
  <si>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</si>
  <si>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</si>
  <si>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</si>
  <si>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</si>
  <si>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</si>
  <si>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</si>
  <si>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</si>
  <si>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</si>
  <si>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</si>
  <si>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</si>
  <si>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</si>
  <si>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</si>
  <si>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</si>
  <si>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</si>
  <si>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</si>
  <si>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</si>
  <si>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</si>
  <si>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</si>
  <si>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</si>
  <si>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</si>
  <si>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</si>
  <si>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</si>
  <si>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</si>
  <si>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</si>
  <si>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</si>
  <si>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</si>
  <si>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</si>
  <si>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</si>
  <si>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</si>
  <si>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</si>
  <si>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</si>
  <si>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</si>
  <si>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</si>
  <si>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</si>
  <si>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</si>
  <si>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</si>
  <si>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</si>
  <si>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</si>
  <si>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</si>
  <si>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</si>
  <si>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</si>
  <si>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</si>
  <si>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</si>
  <si>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</si>
  <si>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</si>
  <si>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</si>
  <si>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</si>
  <si>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</si>
  <si>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</si>
  <si>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</si>
  <si>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</si>
  <si>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</si>
  <si>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</si>
  <si>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</si>
  <si>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</si>
  <si>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</si>
  <si>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</si>
  <si>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</si>
  <si>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</si>
  <si>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</si>
  <si>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</si>
  <si>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</si>
  <si>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</si>
  <si>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</si>
  <si>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</si>
  <si>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</si>
  <si>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</si>
  <si>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</si>
  <si>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</si>
  <si>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</si>
  <si>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</si>
  <si>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</si>
  <si>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</si>
  <si>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</si>
  <si>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</si>
  <si>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</si>
  <si>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</si>
  <si>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</si>
  <si>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</si>
  <si>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</si>
  <si>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</si>
  <si>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</si>
  <si>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</si>
  <si>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</si>
  <si>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</si>
  <si>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</si>
  <si>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</si>
  <si>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</si>
  <si>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</si>
  <si>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</si>
  <si>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</si>
  <si>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</si>
  <si>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</si>
  <si>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</si>
  <si>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</si>
  <si>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</si>
  <si>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</si>
  <si>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</si>
  <si>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</si>
  <si>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</si>
  <si>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</si>
  <si>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</si>
  <si>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</si>
  <si>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</si>
  <si>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</si>
  <si>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</si>
  <si>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</si>
  <si>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</si>
  <si>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</si>
  <si>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</si>
  <si>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</si>
  <si>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</si>
  <si>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</si>
  <si>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000 1 16 01103 00 0000 140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</si>
  <si>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</si>
  <si>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000 2 02 40000 00 0000 151</t>
  </si>
  <si>
    <t>000 2 07 00000 00 0000 000</t>
  </si>
  <si>
    <t>Назначено на 9 месяцев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</si>
  <si>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</si>
  <si>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</si>
  <si>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% исполнения к назначениям 9 мес.</t>
  </si>
  <si>
    <t>00 1 16 01194 01 000 140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</si>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</sst>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7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rgb="FFDCEFF4"/>
        <bgColor indexed="41"/>
      </patternFill>
    </fill>
    <fill>
      <patternFill patternType="solid">
        <fgColor rgb="FFDCEFF4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40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9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166" fontId="7" fillId="5" borderId="9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7" fontId="3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166" fontId="3" fillId="3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166" fontId="7" fillId="5" borderId="7" xfId="24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6" borderId="12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5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5" xfId="24" applyNumberFormat="1" applyFont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7" fillId="5" borderId="16" xfId="24" applyNumberFormat="1" applyFont="1" applyFill="1" applyBorder="1" applyAlignment="1">
      <alignment horizontal="center"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7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4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7" fillId="3" borderId="3" xfId="24" applyNumberFormat="1" applyFont="1" applyFill="1" applyBorder="1" applyAlignment="1" applyProtection="1">
      <alignment horizontal="center" vertical="center" wrapText="1"/>
      <protection locked="0"/>
    </xf>
    <xf numFmtId="49" fontId="3" fillId="7" borderId="11" xfId="0" applyNumberFormat="1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166" fontId="3" fillId="7" borderId="20" xfId="24" applyNumberFormat="1" applyFont="1" applyFill="1" applyBorder="1" applyAlignment="1">
      <alignment horizontal="center" vertical="center" wrapText="1"/>
    </xf>
    <xf numFmtId="166" fontId="7" fillId="5" borderId="18" xfId="24" applyNumberFormat="1" applyFont="1" applyFill="1" applyBorder="1" applyAlignment="1">
      <alignment horizontal="center" vertical="center" wrapText="1"/>
    </xf>
    <xf numFmtId="166" fontId="7" fillId="5" borderId="19" xfId="24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6" borderId="18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8" xfId="24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left" vertical="center" wrapText="1"/>
    </xf>
    <xf numFmtId="166" fontId="11" fillId="3" borderId="23" xfId="24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7" fillId="8" borderId="9" xfId="24" applyNumberFormat="1" applyFont="1" applyFill="1" applyBorder="1" applyAlignment="1" applyProtection="1">
      <alignment horizontal="center" vertical="center" wrapText="1"/>
      <protection locked="0"/>
    </xf>
    <xf numFmtId="166" fontId="7" fillId="9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0" borderId="15" xfId="24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>
      <alignment horizontal="center" vertical="center"/>
    </xf>
    <xf numFmtId="0" fontId="3" fillId="0" borderId="24" xfId="3" applyNumberFormat="1" applyFont="1" applyFill="1" applyBorder="1" applyAlignment="1" applyProtection="1">
      <alignment wrapText="1"/>
    </xf>
    <xf numFmtId="166" fontId="3" fillId="0" borderId="24" xfId="24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3"/>
  <sheetViews>
    <sheetView showZeros="0" tabSelected="1" zoomScale="80" zoomScaleNormal="80" workbookViewId="0">
      <pane ySplit="7" topLeftCell="A134" activePane="bottomLeft" state="frozen"/>
      <selection pane="bottomLeft" activeCell="E142" sqref="C142:E142"/>
    </sheetView>
  </sheetViews>
  <sheetFormatPr defaultRowHeight="15.75" x14ac:dyDescent="0.25"/>
  <cols>
    <col min="1" max="1" width="32.140625" style="1" customWidth="1"/>
    <col min="2" max="2" width="57.7109375" style="1" customWidth="1"/>
    <col min="3" max="3" width="21.42578125" style="1" customWidth="1"/>
    <col min="4" max="4" width="19.85546875" style="1" customWidth="1"/>
    <col min="5" max="5" width="18" style="1" customWidth="1"/>
    <col min="6" max="6" width="13.85546875" style="1" customWidth="1"/>
    <col min="7" max="7" width="15" style="1" customWidth="1"/>
    <col min="8" max="254" width="9.140625" style="1" customWidth="1"/>
  </cols>
  <sheetData>
    <row r="1" spans="1:7" ht="21.75" customHeight="1" x14ac:dyDescent="0.25">
      <c r="A1" s="137" t="s">
        <v>0</v>
      </c>
      <c r="B1" s="137"/>
      <c r="C1" s="137"/>
      <c r="D1" s="137"/>
      <c r="E1" s="137"/>
      <c r="F1" s="137"/>
      <c r="G1" s="137"/>
    </row>
    <row r="2" spans="1:7" ht="18.75" x14ac:dyDescent="0.25">
      <c r="A2" s="138" t="s">
        <v>271</v>
      </c>
      <c r="B2" s="138"/>
      <c r="C2" s="138"/>
      <c r="D2" s="138"/>
      <c r="E2" s="138"/>
      <c r="F2" s="138"/>
      <c r="G2" s="138"/>
    </row>
    <row r="3" spans="1:7" x14ac:dyDescent="0.25">
      <c r="A3" s="2"/>
      <c r="B3" s="3"/>
      <c r="C3" s="4"/>
      <c r="D3" s="4"/>
      <c r="E3" s="5"/>
      <c r="F3" s="5"/>
    </row>
    <row r="4" spans="1:7" ht="84" customHeight="1" x14ac:dyDescent="0.25">
      <c r="A4" s="6" t="s">
        <v>1</v>
      </c>
      <c r="B4" s="7" t="s">
        <v>2</v>
      </c>
      <c r="C4" s="6" t="s">
        <v>3</v>
      </c>
      <c r="D4" s="8" t="s">
        <v>265</v>
      </c>
      <c r="E4" s="8" t="s">
        <v>4</v>
      </c>
      <c r="F4" s="9" t="s">
        <v>5</v>
      </c>
      <c r="G4" s="10" t="s">
        <v>268</v>
      </c>
    </row>
    <row r="5" spans="1:7" x14ac:dyDescent="0.25">
      <c r="A5" s="11">
        <v>1</v>
      </c>
      <c r="B5" s="12">
        <v>2</v>
      </c>
      <c r="C5" s="13" t="s">
        <v>6</v>
      </c>
      <c r="D5" s="13" t="s">
        <v>7</v>
      </c>
      <c r="E5" s="14">
        <v>5</v>
      </c>
      <c r="F5" s="15">
        <v>6</v>
      </c>
      <c r="G5" s="16">
        <v>7</v>
      </c>
    </row>
    <row r="6" spans="1:7" x14ac:dyDescent="0.25">
      <c r="A6" s="17"/>
      <c r="B6" s="18" t="s">
        <v>8</v>
      </c>
      <c r="C6" s="19"/>
      <c r="D6" s="19"/>
      <c r="E6" s="20"/>
      <c r="F6" s="20"/>
      <c r="G6" s="21"/>
    </row>
    <row r="7" spans="1:7" x14ac:dyDescent="0.25">
      <c r="A7" s="22" t="s">
        <v>9</v>
      </c>
      <c r="B7" s="23" t="s">
        <v>10</v>
      </c>
      <c r="C7" s="24">
        <f>C8+C23</f>
        <v>945277.00000000012</v>
      </c>
      <c r="D7" s="24">
        <f>D8+D23</f>
        <v>626101.1</v>
      </c>
      <c r="E7" s="24">
        <f>E8+E23</f>
        <v>690079.2</v>
      </c>
      <c r="F7" s="24">
        <f t="shared" ref="F7:F55" si="0">IF(C7&gt;0,E7/C7*100,0)</f>
        <v>73.002855247721016</v>
      </c>
      <c r="G7" s="24">
        <f t="shared" ref="G7:G41" si="1">IF(D7&gt;0,E7/D7*100,0)</f>
        <v>110.21849346694967</v>
      </c>
    </row>
    <row r="8" spans="1:7" x14ac:dyDescent="0.25">
      <c r="A8" s="25"/>
      <c r="B8" s="26" t="s">
        <v>11</v>
      </c>
      <c r="C8" s="27">
        <f>SUM(C9+C11+C12+C17+C20)</f>
        <v>874444.70000000007</v>
      </c>
      <c r="D8" s="27">
        <f>D9+D12+D17+D20+D11</f>
        <v>571971</v>
      </c>
      <c r="E8" s="27">
        <f>E9+E12+E17+E20+E11</f>
        <v>602754.19999999995</v>
      </c>
      <c r="F8" s="27">
        <f t="shared" si="0"/>
        <v>68.929939194553967</v>
      </c>
      <c r="G8" s="27">
        <f t="shared" si="1"/>
        <v>105.38195118283969</v>
      </c>
    </row>
    <row r="9" spans="1:7" x14ac:dyDescent="0.25">
      <c r="A9" s="28" t="s">
        <v>12</v>
      </c>
      <c r="B9" s="29" t="s">
        <v>13</v>
      </c>
      <c r="C9" s="30">
        <f>C10</f>
        <v>509793.1</v>
      </c>
      <c r="D9" s="30">
        <f>D10</f>
        <v>374667.3</v>
      </c>
      <c r="E9" s="30">
        <f>E10</f>
        <v>399719.2</v>
      </c>
      <c r="F9" s="31">
        <f t="shared" si="0"/>
        <v>78.40812282473027</v>
      </c>
      <c r="G9" s="30">
        <f t="shared" si="1"/>
        <v>106.68643887523679</v>
      </c>
    </row>
    <row r="10" spans="1:7" s="1" customFormat="1" ht="18" customHeight="1" x14ac:dyDescent="0.25">
      <c r="A10" s="32" t="s">
        <v>14</v>
      </c>
      <c r="B10" s="33" t="s">
        <v>15</v>
      </c>
      <c r="C10" s="34">
        <v>509793.1</v>
      </c>
      <c r="D10" s="34">
        <v>374667.3</v>
      </c>
      <c r="E10" s="35">
        <v>399719.2</v>
      </c>
      <c r="F10" s="35">
        <f t="shared" si="0"/>
        <v>78.40812282473027</v>
      </c>
      <c r="G10" s="30">
        <f t="shared" si="1"/>
        <v>106.68643887523679</v>
      </c>
    </row>
    <row r="11" spans="1:7" s="1" customFormat="1" ht="47.25" x14ac:dyDescent="0.25">
      <c r="A11" s="36" t="s">
        <v>16</v>
      </c>
      <c r="B11" s="37" t="s">
        <v>17</v>
      </c>
      <c r="C11" s="38">
        <v>47534.3</v>
      </c>
      <c r="D11" s="38">
        <v>36031</v>
      </c>
      <c r="E11" s="38">
        <v>33581.699999999997</v>
      </c>
      <c r="F11" s="35">
        <f t="shared" si="0"/>
        <v>70.647301001592524</v>
      </c>
      <c r="G11" s="30">
        <f t="shared" si="1"/>
        <v>93.202242513391241</v>
      </c>
    </row>
    <row r="12" spans="1:7" s="1" customFormat="1" x14ac:dyDescent="0.25">
      <c r="A12" s="36" t="s">
        <v>18</v>
      </c>
      <c r="B12" s="39" t="s">
        <v>19</v>
      </c>
      <c r="C12" s="38">
        <f>SUM(C13:C16)</f>
        <v>105692</v>
      </c>
      <c r="D12" s="38">
        <f>SUM(D13:D16)</f>
        <v>88834.599999999991</v>
      </c>
      <c r="E12" s="38">
        <f>SUM(E13:E16)</f>
        <v>99618.5</v>
      </c>
      <c r="F12" s="35">
        <f t="shared" si="0"/>
        <v>94.253585891079737</v>
      </c>
      <c r="G12" s="30">
        <f t="shared" si="1"/>
        <v>112.13930157843903</v>
      </c>
    </row>
    <row r="13" spans="1:7" s="1" customFormat="1" ht="31.5" x14ac:dyDescent="0.25">
      <c r="A13" s="40" t="s">
        <v>20</v>
      </c>
      <c r="B13" s="41" t="s">
        <v>21</v>
      </c>
      <c r="C13" s="34">
        <v>88774</v>
      </c>
      <c r="D13" s="34">
        <v>73548.399999999994</v>
      </c>
      <c r="E13" s="34">
        <v>84515.199999999997</v>
      </c>
      <c r="F13" s="35">
        <f t="shared" si="0"/>
        <v>95.202649424381008</v>
      </c>
      <c r="G13" s="30">
        <f t="shared" si="1"/>
        <v>114.91099738403557</v>
      </c>
    </row>
    <row r="14" spans="1:7" s="1" customFormat="1" ht="31.5" x14ac:dyDescent="0.25">
      <c r="A14" s="32" t="s">
        <v>22</v>
      </c>
      <c r="B14" s="33" t="s">
        <v>23</v>
      </c>
      <c r="C14" s="34"/>
      <c r="D14" s="34">
        <v>0</v>
      </c>
      <c r="E14" s="34">
        <v>64.599999999999994</v>
      </c>
      <c r="F14" s="35">
        <f t="shared" si="0"/>
        <v>0</v>
      </c>
      <c r="G14" s="30">
        <f t="shared" si="1"/>
        <v>0</v>
      </c>
    </row>
    <row r="15" spans="1:7" s="1" customFormat="1" x14ac:dyDescent="0.25">
      <c r="A15" s="32" t="s">
        <v>24</v>
      </c>
      <c r="B15" s="33" t="s">
        <v>25</v>
      </c>
      <c r="C15" s="34">
        <v>5088</v>
      </c>
      <c r="D15" s="34">
        <v>5088</v>
      </c>
      <c r="E15" s="34">
        <v>6195.2</v>
      </c>
      <c r="F15" s="35">
        <f t="shared" si="0"/>
        <v>121.76100628930817</v>
      </c>
      <c r="G15" s="30">
        <f t="shared" si="1"/>
        <v>121.76100628930817</v>
      </c>
    </row>
    <row r="16" spans="1:7" s="1" customFormat="1" ht="31.5" x14ac:dyDescent="0.25">
      <c r="A16" s="32" t="s">
        <v>26</v>
      </c>
      <c r="B16" s="33" t="s">
        <v>27</v>
      </c>
      <c r="C16" s="34">
        <v>11830</v>
      </c>
      <c r="D16" s="34">
        <v>10198.200000000001</v>
      </c>
      <c r="E16" s="34">
        <v>8843.5</v>
      </c>
      <c r="F16" s="35">
        <f t="shared" si="0"/>
        <v>74.754860524091299</v>
      </c>
      <c r="G16" s="30">
        <f t="shared" si="1"/>
        <v>86.716283265674335</v>
      </c>
    </row>
    <row r="17" spans="1:7" s="1" customFormat="1" x14ac:dyDescent="0.25">
      <c r="A17" s="36" t="s">
        <v>28</v>
      </c>
      <c r="B17" s="39" t="s">
        <v>29</v>
      </c>
      <c r="C17" s="38">
        <f>SUM(C18:C19)</f>
        <v>201590.7</v>
      </c>
      <c r="D17" s="38">
        <f>SUM(D18:D19)</f>
        <v>65303.6</v>
      </c>
      <c r="E17" s="38">
        <f>SUM(E18:E19)</f>
        <v>61552.9</v>
      </c>
      <c r="F17" s="35">
        <f t="shared" si="0"/>
        <v>30.533601004411416</v>
      </c>
      <c r="G17" s="30">
        <f t="shared" si="1"/>
        <v>94.256518783038004</v>
      </c>
    </row>
    <row r="18" spans="1:7" s="1" customFormat="1" x14ac:dyDescent="0.25">
      <c r="A18" s="32" t="s">
        <v>30</v>
      </c>
      <c r="B18" s="33" t="s">
        <v>31</v>
      </c>
      <c r="C18" s="34">
        <v>73692.600000000006</v>
      </c>
      <c r="D18" s="34">
        <v>11559.4</v>
      </c>
      <c r="E18" s="34">
        <v>5550.4</v>
      </c>
      <c r="F18" s="35">
        <f t="shared" si="0"/>
        <v>7.5318281618507132</v>
      </c>
      <c r="G18" s="30">
        <f t="shared" si="1"/>
        <v>48.016333027665794</v>
      </c>
    </row>
    <row r="19" spans="1:7" s="1" customFormat="1" x14ac:dyDescent="0.25">
      <c r="A19" s="32" t="s">
        <v>32</v>
      </c>
      <c r="B19" s="33" t="s">
        <v>33</v>
      </c>
      <c r="C19" s="34">
        <v>127898.1</v>
      </c>
      <c r="D19" s="34">
        <v>53744.2</v>
      </c>
      <c r="E19" s="34">
        <v>56002.5</v>
      </c>
      <c r="F19" s="35">
        <f t="shared" si="0"/>
        <v>43.786811531993045</v>
      </c>
      <c r="G19" s="30">
        <f t="shared" si="1"/>
        <v>104.20194179092815</v>
      </c>
    </row>
    <row r="20" spans="1:7" s="1" customFormat="1" x14ac:dyDescent="0.25">
      <c r="A20" s="36" t="s">
        <v>34</v>
      </c>
      <c r="B20" s="39" t="s">
        <v>35</v>
      </c>
      <c r="C20" s="38">
        <f>SUM(C21:C22)</f>
        <v>9834.6</v>
      </c>
      <c r="D20" s="38">
        <f>SUM(D21:D22)</f>
        <v>7134.5</v>
      </c>
      <c r="E20" s="38">
        <f>SUM(E21:E22)</f>
        <v>8281.9</v>
      </c>
      <c r="F20" s="35">
        <f t="shared" si="0"/>
        <v>84.211864234437598</v>
      </c>
      <c r="G20" s="30">
        <f t="shared" si="1"/>
        <v>116.08241642721984</v>
      </c>
    </row>
    <row r="21" spans="1:7" s="1" customFormat="1" ht="39.6" customHeight="1" x14ac:dyDescent="0.25">
      <c r="A21" s="32" t="s">
        <v>36</v>
      </c>
      <c r="B21" s="33" t="s">
        <v>37</v>
      </c>
      <c r="C21" s="34">
        <v>9784.6</v>
      </c>
      <c r="D21" s="34">
        <v>7093.5</v>
      </c>
      <c r="E21" s="34">
        <v>8236.9</v>
      </c>
      <c r="F21" s="35">
        <f t="shared" si="0"/>
        <v>84.182286450135919</v>
      </c>
      <c r="G21" s="30">
        <f t="shared" si="1"/>
        <v>116.11898216677238</v>
      </c>
    </row>
    <row r="22" spans="1:7" s="1" customFormat="1" ht="55.15" customHeight="1" x14ac:dyDescent="0.25">
      <c r="A22" s="32" t="s">
        <v>38</v>
      </c>
      <c r="B22" s="33" t="s">
        <v>39</v>
      </c>
      <c r="C22" s="34">
        <v>50</v>
      </c>
      <c r="D22" s="34">
        <v>41</v>
      </c>
      <c r="E22" s="34">
        <v>45</v>
      </c>
      <c r="F22" s="35">
        <f t="shared" si="0"/>
        <v>90</v>
      </c>
      <c r="G22" s="30">
        <f t="shared" si="1"/>
        <v>109.75609756097562</v>
      </c>
    </row>
    <row r="23" spans="1:7" s="45" customFormat="1" x14ac:dyDescent="0.25">
      <c r="A23" s="42"/>
      <c r="B23" s="43" t="s">
        <v>40</v>
      </c>
      <c r="C23" s="44">
        <f>C24+C35+C36+C37+C42+C60</f>
        <v>70832.3</v>
      </c>
      <c r="D23" s="44">
        <f>D24+D35+D36+D37+D42+D60</f>
        <v>54130.100000000013</v>
      </c>
      <c r="E23" s="44">
        <f>E24+E35+E36+E37+E42+E60</f>
        <v>87324.999999999985</v>
      </c>
      <c r="F23" s="44">
        <f t="shared" si="0"/>
        <v>123.28415143938567</v>
      </c>
      <c r="G23" s="27">
        <f t="shared" si="1"/>
        <v>161.32429092131727</v>
      </c>
    </row>
    <row r="24" spans="1:7" ht="76.5" customHeight="1" x14ac:dyDescent="0.25">
      <c r="A24" s="28" t="s">
        <v>41</v>
      </c>
      <c r="B24" s="29" t="s">
        <v>42</v>
      </c>
      <c r="C24" s="30">
        <f>SUM(C25:C32)</f>
        <v>37292.300000000003</v>
      </c>
      <c r="D24" s="30">
        <f>SUM(D25:D32)</f>
        <v>28011.900000000009</v>
      </c>
      <c r="E24" s="30">
        <f>SUM(E25:E32)</f>
        <v>42209.799999999988</v>
      </c>
      <c r="F24" s="35">
        <f t="shared" si="0"/>
        <v>113.18636823151155</v>
      </c>
      <c r="G24" s="30">
        <f t="shared" si="1"/>
        <v>150.68524448537934</v>
      </c>
    </row>
    <row r="25" spans="1:7" ht="75" customHeight="1" x14ac:dyDescent="0.25">
      <c r="A25" s="40" t="s">
        <v>43</v>
      </c>
      <c r="B25" s="41" t="s">
        <v>44</v>
      </c>
      <c r="C25" s="35"/>
      <c r="D25" s="35"/>
      <c r="E25" s="35">
        <v>55.8</v>
      </c>
      <c r="F25" s="35">
        <f t="shared" si="0"/>
        <v>0</v>
      </c>
      <c r="G25" s="30">
        <f t="shared" si="1"/>
        <v>0</v>
      </c>
    </row>
    <row r="26" spans="1:7" s="1" customFormat="1" ht="87.6" customHeight="1" x14ac:dyDescent="0.25">
      <c r="A26" s="32" t="s">
        <v>45</v>
      </c>
      <c r="B26" s="33" t="s">
        <v>46</v>
      </c>
      <c r="C26" s="35">
        <v>11809.1</v>
      </c>
      <c r="D26" s="35">
        <v>8856.6</v>
      </c>
      <c r="E26" s="35">
        <v>14010.4</v>
      </c>
      <c r="F26" s="35">
        <f t="shared" si="0"/>
        <v>118.64070928351865</v>
      </c>
      <c r="G26" s="30">
        <f t="shared" si="1"/>
        <v>158.19163109997064</v>
      </c>
    </row>
    <row r="27" spans="1:7" s="1" customFormat="1" ht="100.15" customHeight="1" x14ac:dyDescent="0.25">
      <c r="A27" s="32" t="s">
        <v>47</v>
      </c>
      <c r="B27" s="33" t="s">
        <v>48</v>
      </c>
      <c r="C27" s="34">
        <v>2690.9</v>
      </c>
      <c r="D27" s="34">
        <v>2018.2</v>
      </c>
      <c r="E27" s="34">
        <v>3557.7</v>
      </c>
      <c r="F27" s="35">
        <f t="shared" si="0"/>
        <v>132.21227098740198</v>
      </c>
      <c r="G27" s="30">
        <f t="shared" si="1"/>
        <v>176.28084431671783</v>
      </c>
    </row>
    <row r="28" spans="1:7" s="1" customFormat="1" ht="97.15" customHeight="1" x14ac:dyDescent="0.25">
      <c r="A28" s="32" t="s">
        <v>49</v>
      </c>
      <c r="B28" s="33" t="s">
        <v>50</v>
      </c>
      <c r="C28" s="34">
        <v>831.6</v>
      </c>
      <c r="D28" s="34">
        <v>623.70000000000005</v>
      </c>
      <c r="E28" s="34">
        <v>527.5</v>
      </c>
      <c r="F28" s="35">
        <f t="shared" si="0"/>
        <v>63.431938431938427</v>
      </c>
      <c r="G28" s="30">
        <f t="shared" si="1"/>
        <v>84.575917909251245</v>
      </c>
    </row>
    <row r="29" spans="1:7" s="1" customFormat="1" ht="52.15" customHeight="1" x14ac:dyDescent="0.25">
      <c r="A29" s="32" t="s">
        <v>51</v>
      </c>
      <c r="B29" s="33" t="s">
        <v>52</v>
      </c>
      <c r="C29" s="34">
        <v>14463.1</v>
      </c>
      <c r="D29" s="34">
        <v>10847.2</v>
      </c>
      <c r="E29" s="34">
        <v>17359.5</v>
      </c>
      <c r="F29" s="35">
        <f t="shared" si="0"/>
        <v>120.02613547579703</v>
      </c>
      <c r="G29" s="30">
        <f t="shared" si="1"/>
        <v>160.03669149642303</v>
      </c>
    </row>
    <row r="30" spans="1:7" s="1" customFormat="1" ht="53.45" customHeight="1" x14ac:dyDescent="0.25">
      <c r="A30" s="40" t="s">
        <v>53</v>
      </c>
      <c r="B30" s="41" t="s">
        <v>54</v>
      </c>
      <c r="C30" s="34">
        <v>41</v>
      </c>
      <c r="D30" s="34">
        <v>30.7</v>
      </c>
      <c r="E30" s="34">
        <v>99.7</v>
      </c>
      <c r="F30" s="35" t="s">
        <v>79</v>
      </c>
      <c r="G30" s="30" t="s">
        <v>79</v>
      </c>
    </row>
    <row r="31" spans="1:7" s="1" customFormat="1" ht="36" customHeight="1" x14ac:dyDescent="0.25">
      <c r="A31" s="32" t="s">
        <v>55</v>
      </c>
      <c r="B31" s="33" t="s">
        <v>56</v>
      </c>
      <c r="C31" s="34">
        <v>32.4</v>
      </c>
      <c r="D31" s="34">
        <v>32.4</v>
      </c>
      <c r="E31" s="34">
        <v>68.5</v>
      </c>
      <c r="F31" s="35" t="s">
        <v>79</v>
      </c>
      <c r="G31" s="30" t="s">
        <v>79</v>
      </c>
    </row>
    <row r="32" spans="1:7" s="45" customFormat="1" ht="100.15" customHeight="1" x14ac:dyDescent="0.25">
      <c r="A32" s="36" t="s">
        <v>57</v>
      </c>
      <c r="B32" s="39" t="s">
        <v>58</v>
      </c>
      <c r="C32" s="38">
        <f>SUM(C33:C34)</f>
        <v>7424.2</v>
      </c>
      <c r="D32" s="38">
        <f>SUM(D33:D34)</f>
        <v>5603.1</v>
      </c>
      <c r="E32" s="38">
        <f>SUM(E33:E34)</f>
        <v>6530.7</v>
      </c>
      <c r="F32" s="30">
        <f t="shared" si="0"/>
        <v>87.965033269577859</v>
      </c>
      <c r="G32" s="30">
        <f t="shared" si="1"/>
        <v>116.5551212721529</v>
      </c>
    </row>
    <row r="33" spans="1:7" s="1" customFormat="1" ht="99" customHeight="1" x14ac:dyDescent="0.25">
      <c r="A33" s="32" t="s">
        <v>59</v>
      </c>
      <c r="B33" s="33" t="s">
        <v>60</v>
      </c>
      <c r="C33" s="34">
        <v>5665.2</v>
      </c>
      <c r="D33" s="34">
        <v>4253.7</v>
      </c>
      <c r="E33" s="34">
        <v>4994.8999999999996</v>
      </c>
      <c r="F33" s="35">
        <f t="shared" si="0"/>
        <v>88.168114100120036</v>
      </c>
      <c r="G33" s="30">
        <f t="shared" si="1"/>
        <v>117.42483014787126</v>
      </c>
    </row>
    <row r="34" spans="1:7" s="1" customFormat="1" ht="126" x14ac:dyDescent="0.25">
      <c r="A34" s="32" t="s">
        <v>61</v>
      </c>
      <c r="B34" s="33" t="s">
        <v>62</v>
      </c>
      <c r="C34" s="34">
        <v>1759</v>
      </c>
      <c r="D34" s="34">
        <v>1349.4</v>
      </c>
      <c r="E34" s="34">
        <v>1535.8</v>
      </c>
      <c r="F34" s="35">
        <f t="shared" si="0"/>
        <v>87.310972143263214</v>
      </c>
      <c r="G34" s="30">
        <f t="shared" si="1"/>
        <v>113.81354676152363</v>
      </c>
    </row>
    <row r="35" spans="1:7" s="1" customFormat="1" ht="18.600000000000001" customHeight="1" x14ac:dyDescent="0.25">
      <c r="A35" s="36" t="s">
        <v>63</v>
      </c>
      <c r="B35" s="39" t="s">
        <v>64</v>
      </c>
      <c r="C35" s="38">
        <v>6086.2</v>
      </c>
      <c r="D35" s="38">
        <v>5161.1000000000004</v>
      </c>
      <c r="E35" s="38">
        <v>10870.5</v>
      </c>
      <c r="F35" s="35">
        <f t="shared" si="0"/>
        <v>178.60898425947224</v>
      </c>
      <c r="G35" s="30" t="s">
        <v>79</v>
      </c>
    </row>
    <row r="36" spans="1:7" s="1" customFormat="1" ht="34.9" customHeight="1" x14ac:dyDescent="0.25">
      <c r="A36" s="36" t="s">
        <v>65</v>
      </c>
      <c r="B36" s="39" t="s">
        <v>66</v>
      </c>
      <c r="C36" s="38">
        <v>1295.2</v>
      </c>
      <c r="D36" s="38">
        <v>1232.4000000000001</v>
      </c>
      <c r="E36" s="38">
        <v>3761.6</v>
      </c>
      <c r="F36" s="35">
        <f t="shared" si="0"/>
        <v>290.42618900555897</v>
      </c>
      <c r="G36" s="30" t="s">
        <v>79</v>
      </c>
    </row>
    <row r="37" spans="1:7" s="1" customFormat="1" ht="33" customHeight="1" x14ac:dyDescent="0.25">
      <c r="A37" s="36" t="s">
        <v>67</v>
      </c>
      <c r="B37" s="39" t="s">
        <v>68</v>
      </c>
      <c r="C37" s="38">
        <f>SUM(C38:C41)</f>
        <v>19620</v>
      </c>
      <c r="D37" s="38">
        <f>SUM(D38:D41)</f>
        <v>13950</v>
      </c>
      <c r="E37" s="38">
        <f>SUM(E38:E41)</f>
        <v>23991.1</v>
      </c>
      <c r="F37" s="35">
        <f t="shared" si="0"/>
        <v>122.27879714576962</v>
      </c>
      <c r="G37" s="30">
        <f t="shared" si="1"/>
        <v>171.97921146953402</v>
      </c>
    </row>
    <row r="38" spans="1:7" s="1" customFormat="1" ht="117" customHeight="1" x14ac:dyDescent="0.25">
      <c r="A38" s="32" t="s">
        <v>69</v>
      </c>
      <c r="B38" s="46" t="s">
        <v>70</v>
      </c>
      <c r="C38" s="34">
        <v>120</v>
      </c>
      <c r="D38" s="34">
        <v>0</v>
      </c>
      <c r="E38" s="34">
        <v>0</v>
      </c>
      <c r="F38" s="35">
        <f t="shared" si="0"/>
        <v>0</v>
      </c>
      <c r="G38" s="30">
        <f t="shared" si="1"/>
        <v>0</v>
      </c>
    </row>
    <row r="39" spans="1:7" s="1" customFormat="1" ht="36" customHeight="1" x14ac:dyDescent="0.25">
      <c r="A39" s="32" t="s">
        <v>71</v>
      </c>
      <c r="B39" s="33" t="s">
        <v>72</v>
      </c>
      <c r="C39" s="34">
        <v>10500</v>
      </c>
      <c r="D39" s="34">
        <v>7875</v>
      </c>
      <c r="E39" s="34">
        <v>16409.8</v>
      </c>
      <c r="F39" s="35">
        <f t="shared" si="0"/>
        <v>156.28380952380951</v>
      </c>
      <c r="G39" s="30" t="s">
        <v>79</v>
      </c>
    </row>
    <row r="40" spans="1:7" s="1" customFormat="1" ht="81" customHeight="1" x14ac:dyDescent="0.25">
      <c r="A40" s="32" t="s">
        <v>73</v>
      </c>
      <c r="B40" s="33" t="s">
        <v>74</v>
      </c>
      <c r="C40" s="34">
        <v>7500</v>
      </c>
      <c r="D40" s="34">
        <v>5625</v>
      </c>
      <c r="E40" s="34">
        <v>7138.4</v>
      </c>
      <c r="F40" s="35">
        <f t="shared" si="0"/>
        <v>95.178666666666672</v>
      </c>
      <c r="G40" s="30">
        <f t="shared" si="1"/>
        <v>126.90488888888889</v>
      </c>
    </row>
    <row r="41" spans="1:7" s="1" customFormat="1" ht="36" customHeight="1" x14ac:dyDescent="0.25">
      <c r="A41" s="40" t="s">
        <v>75</v>
      </c>
      <c r="B41" s="41" t="s">
        <v>76</v>
      </c>
      <c r="C41" s="34">
        <v>1500</v>
      </c>
      <c r="D41" s="34">
        <v>450</v>
      </c>
      <c r="E41" s="34">
        <v>442.9</v>
      </c>
      <c r="F41" s="35">
        <f t="shared" si="0"/>
        <v>29.526666666666667</v>
      </c>
      <c r="G41" s="30">
        <f t="shared" si="1"/>
        <v>98.422222222222217</v>
      </c>
    </row>
    <row r="42" spans="1:7" s="1" customFormat="1" x14ac:dyDescent="0.25">
      <c r="A42" s="36" t="s">
        <v>77</v>
      </c>
      <c r="B42" s="39" t="s">
        <v>78</v>
      </c>
      <c r="C42" s="38">
        <f>SUM(C43:C59)</f>
        <v>1123.5</v>
      </c>
      <c r="D42" s="38">
        <f>SUM(D43:D59)</f>
        <v>688.80000000000007</v>
      </c>
      <c r="E42" s="38">
        <f>SUM(E43:E59)</f>
        <v>1823.2</v>
      </c>
      <c r="F42" s="35">
        <f t="shared" si="0"/>
        <v>162.27859368046285</v>
      </c>
      <c r="G42" s="30" t="s">
        <v>79</v>
      </c>
    </row>
    <row r="43" spans="1:7" s="1" customFormat="1" ht="103.15" customHeight="1" x14ac:dyDescent="0.25">
      <c r="A43" s="47" t="s">
        <v>80</v>
      </c>
      <c r="B43" s="48" t="s">
        <v>81</v>
      </c>
      <c r="C43" s="34">
        <v>44.9</v>
      </c>
      <c r="D43" s="34">
        <v>26.1</v>
      </c>
      <c r="E43" s="34">
        <v>17.7</v>
      </c>
      <c r="F43" s="35">
        <f t="shared" si="0"/>
        <v>39.420935412026722</v>
      </c>
      <c r="G43" s="30">
        <f t="shared" ref="G43:G55" si="2">IF(D43&gt;0,E43/D43*100,0)</f>
        <v>67.81609195402298</v>
      </c>
    </row>
    <row r="44" spans="1:7" s="1" customFormat="1" ht="126" x14ac:dyDescent="0.25">
      <c r="A44" s="47" t="s">
        <v>82</v>
      </c>
      <c r="B44" s="48" t="s">
        <v>83</v>
      </c>
      <c r="C44" s="34">
        <v>134.80000000000001</v>
      </c>
      <c r="D44" s="34">
        <v>78.099999999999994</v>
      </c>
      <c r="E44" s="34">
        <v>57.5</v>
      </c>
      <c r="F44" s="35">
        <f t="shared" si="0"/>
        <v>42.655786350148368</v>
      </c>
      <c r="G44" s="30">
        <f t="shared" si="2"/>
        <v>73.623559539052494</v>
      </c>
    </row>
    <row r="45" spans="1:7" s="1" customFormat="1" ht="98.45" customHeight="1" x14ac:dyDescent="0.25">
      <c r="A45" s="129" t="s">
        <v>84</v>
      </c>
      <c r="B45" s="130" t="s">
        <v>85</v>
      </c>
      <c r="C45" s="56">
        <v>174.1</v>
      </c>
      <c r="D45" s="34">
        <v>93.8</v>
      </c>
      <c r="E45" s="34">
        <v>13.8</v>
      </c>
      <c r="F45" s="35">
        <f t="shared" si="0"/>
        <v>7.9264790350373353</v>
      </c>
      <c r="G45" s="30">
        <f t="shared" si="2"/>
        <v>14.712153518123669</v>
      </c>
    </row>
    <row r="46" spans="1:7" s="1" customFormat="1" ht="110.25" x14ac:dyDescent="0.25">
      <c r="A46" s="134" t="s">
        <v>86</v>
      </c>
      <c r="B46" s="135" t="s">
        <v>87</v>
      </c>
      <c r="C46" s="136">
        <v>11.2</v>
      </c>
      <c r="D46" s="128">
        <v>8.9</v>
      </c>
      <c r="E46" s="34">
        <v>0.2</v>
      </c>
      <c r="F46" s="35">
        <f t="shared" si="0"/>
        <v>1.785714285714286</v>
      </c>
      <c r="G46" s="30">
        <f t="shared" si="2"/>
        <v>2.2471910112359552</v>
      </c>
    </row>
    <row r="47" spans="1:7" s="1" customFormat="1" ht="110.25" x14ac:dyDescent="0.25">
      <c r="A47" s="131" t="s">
        <v>88</v>
      </c>
      <c r="B47" s="132" t="s">
        <v>89</v>
      </c>
      <c r="C47" s="133">
        <v>112.4</v>
      </c>
      <c r="D47" s="34">
        <v>59.2</v>
      </c>
      <c r="E47" s="34">
        <v>2</v>
      </c>
      <c r="F47" s="35">
        <f t="shared" si="0"/>
        <v>1.779359430604982</v>
      </c>
      <c r="G47" s="30">
        <f t="shared" si="2"/>
        <v>3.3783783783783781</v>
      </c>
    </row>
    <row r="48" spans="1:7" s="1" customFormat="1" ht="110.25" x14ac:dyDescent="0.25">
      <c r="A48" s="134" t="s">
        <v>261</v>
      </c>
      <c r="B48" s="135" t="s">
        <v>262</v>
      </c>
      <c r="C48" s="136"/>
      <c r="D48" s="128"/>
      <c r="E48" s="34">
        <v>1.5</v>
      </c>
      <c r="F48" s="35"/>
      <c r="G48" s="30"/>
    </row>
    <row r="49" spans="1:7" s="1" customFormat="1" ht="105.6" customHeight="1" x14ac:dyDescent="0.25">
      <c r="A49" s="47" t="s">
        <v>90</v>
      </c>
      <c r="B49" s="48" t="s">
        <v>91</v>
      </c>
      <c r="C49" s="34">
        <v>11.2</v>
      </c>
      <c r="D49" s="34">
        <v>9</v>
      </c>
      <c r="E49" s="34">
        <v>0</v>
      </c>
      <c r="F49" s="35">
        <f t="shared" si="0"/>
        <v>0</v>
      </c>
      <c r="G49" s="30">
        <f t="shared" si="2"/>
        <v>0</v>
      </c>
    </row>
    <row r="50" spans="1:7" s="1" customFormat="1" ht="126" x14ac:dyDescent="0.25">
      <c r="A50" s="47" t="s">
        <v>92</v>
      </c>
      <c r="B50" s="48" t="s">
        <v>93</v>
      </c>
      <c r="C50" s="34">
        <v>67.400000000000006</v>
      </c>
      <c r="D50" s="34">
        <v>32.299999999999997</v>
      </c>
      <c r="E50" s="34">
        <v>76.3</v>
      </c>
      <c r="F50" s="35">
        <f t="shared" si="0"/>
        <v>113.20474777448071</v>
      </c>
      <c r="G50" s="30" t="s">
        <v>79</v>
      </c>
    </row>
    <row r="51" spans="1:7" s="1" customFormat="1" ht="147" customHeight="1" x14ac:dyDescent="0.25">
      <c r="A51" s="47" t="s">
        <v>94</v>
      </c>
      <c r="B51" s="48" t="s">
        <v>95</v>
      </c>
      <c r="C51" s="34">
        <v>11.2</v>
      </c>
      <c r="D51" s="34">
        <v>7.5</v>
      </c>
      <c r="E51" s="34">
        <v>0.2</v>
      </c>
      <c r="F51" s="35">
        <f t="shared" si="0"/>
        <v>1.785714285714286</v>
      </c>
      <c r="G51" s="30">
        <f t="shared" si="2"/>
        <v>2.666666666666667</v>
      </c>
    </row>
    <row r="52" spans="1:7" s="1" customFormat="1" ht="110.25" x14ac:dyDescent="0.25">
      <c r="A52" s="47" t="s">
        <v>96</v>
      </c>
      <c r="B52" s="48" t="s">
        <v>97</v>
      </c>
      <c r="C52" s="34">
        <v>11.2</v>
      </c>
      <c r="D52" s="34">
        <v>4.5999999999999996</v>
      </c>
      <c r="E52" s="34">
        <v>1.5</v>
      </c>
      <c r="F52" s="35">
        <f t="shared" si="0"/>
        <v>13.392857142857142</v>
      </c>
      <c r="G52" s="30">
        <f t="shared" si="2"/>
        <v>32.608695652173914</v>
      </c>
    </row>
    <row r="53" spans="1:7" s="1" customFormat="1" ht="99.6" customHeight="1" x14ac:dyDescent="0.25">
      <c r="A53" s="47" t="s">
        <v>98</v>
      </c>
      <c r="B53" s="48" t="s">
        <v>99</v>
      </c>
      <c r="C53" s="34">
        <v>33.700000000000003</v>
      </c>
      <c r="D53" s="34">
        <v>17.399999999999999</v>
      </c>
      <c r="E53" s="34">
        <v>64.3</v>
      </c>
      <c r="F53" s="35">
        <f t="shared" si="0"/>
        <v>190.80118694362017</v>
      </c>
      <c r="G53" s="30" t="s">
        <v>79</v>
      </c>
    </row>
    <row r="54" spans="1:7" s="1" customFormat="1" ht="105" customHeight="1" x14ac:dyDescent="0.25">
      <c r="A54" s="47" t="s">
        <v>269</v>
      </c>
      <c r="B54" s="48" t="s">
        <v>270</v>
      </c>
      <c r="C54" s="34"/>
      <c r="D54" s="34"/>
      <c r="E54" s="34">
        <v>20</v>
      </c>
      <c r="F54" s="35"/>
      <c r="G54" s="30"/>
    </row>
    <row r="55" spans="1:7" s="1" customFormat="1" ht="110.25" x14ac:dyDescent="0.25">
      <c r="A55" s="47" t="s">
        <v>100</v>
      </c>
      <c r="B55" s="48" t="s">
        <v>101</v>
      </c>
      <c r="C55" s="34">
        <v>370.8</v>
      </c>
      <c r="D55" s="34">
        <v>252.5</v>
      </c>
      <c r="E55" s="34">
        <v>397.2</v>
      </c>
      <c r="F55" s="35">
        <f t="shared" si="0"/>
        <v>107.11974110032362</v>
      </c>
      <c r="G55" s="30">
        <f t="shared" si="2"/>
        <v>157.30693069306932</v>
      </c>
    </row>
    <row r="56" spans="1:7" s="1" customFormat="1" ht="67.150000000000006" customHeight="1" x14ac:dyDescent="0.25">
      <c r="A56" s="47" t="s">
        <v>102</v>
      </c>
      <c r="B56" s="49" t="s">
        <v>103</v>
      </c>
      <c r="C56" s="34">
        <v>11.3</v>
      </c>
      <c r="D56" s="34">
        <v>9</v>
      </c>
      <c r="E56" s="34">
        <v>1.6</v>
      </c>
      <c r="F56" s="35"/>
      <c r="G56" s="30"/>
    </row>
    <row r="57" spans="1:7" s="1" customFormat="1" ht="70.150000000000006" customHeight="1" x14ac:dyDescent="0.25">
      <c r="A57" s="47" t="s">
        <v>104</v>
      </c>
      <c r="B57" s="49" t="s">
        <v>105</v>
      </c>
      <c r="C57" s="34">
        <v>101.2</v>
      </c>
      <c r="D57" s="34">
        <v>75.900000000000006</v>
      </c>
      <c r="E57" s="34">
        <v>654.29999999999995</v>
      </c>
      <c r="F57" s="35" t="s">
        <v>79</v>
      </c>
      <c r="G57" s="30" t="s">
        <v>79</v>
      </c>
    </row>
    <row r="58" spans="1:7" s="1" customFormat="1" ht="118.9" customHeight="1" x14ac:dyDescent="0.25">
      <c r="A58" s="47" t="s">
        <v>106</v>
      </c>
      <c r="B58" s="50" t="s">
        <v>107</v>
      </c>
      <c r="C58" s="34"/>
      <c r="D58" s="34"/>
      <c r="E58" s="34">
        <v>440.4</v>
      </c>
      <c r="F58" s="35"/>
      <c r="G58" s="30"/>
    </row>
    <row r="59" spans="1:7" s="1" customFormat="1" ht="131.44999999999999" customHeight="1" x14ac:dyDescent="0.25">
      <c r="A59" s="51" t="s">
        <v>108</v>
      </c>
      <c r="B59" s="52" t="s">
        <v>109</v>
      </c>
      <c r="C59" s="34">
        <v>28.1</v>
      </c>
      <c r="D59" s="34">
        <v>14.5</v>
      </c>
      <c r="E59" s="34">
        <v>74.7</v>
      </c>
      <c r="F59" s="35" t="s">
        <v>79</v>
      </c>
      <c r="G59" s="30" t="s">
        <v>79</v>
      </c>
    </row>
    <row r="60" spans="1:7" x14ac:dyDescent="0.25">
      <c r="A60" s="53" t="s">
        <v>110</v>
      </c>
      <c r="B60" s="43" t="s">
        <v>111</v>
      </c>
      <c r="C60" s="44">
        <f>SUM(C61:C63)</f>
        <v>5415.0999999999995</v>
      </c>
      <c r="D60" s="44">
        <f>SUM(D61:D63)</f>
        <v>5085.8999999999996</v>
      </c>
      <c r="E60" s="44">
        <f>SUM(E61:E63)</f>
        <v>4668.7999999999993</v>
      </c>
      <c r="F60" s="126">
        <f t="shared" ref="F60:F72" si="3">IF(C60&gt;0,E60/C60*100,0)</f>
        <v>86.218167716200995</v>
      </c>
      <c r="G60" s="127">
        <f t="shared" ref="G60:G72" si="4">IF(D60&gt;0,E60/D60*100,0)</f>
        <v>91.798894984171923</v>
      </c>
    </row>
    <row r="61" spans="1:7" x14ac:dyDescent="0.25">
      <c r="A61" s="32" t="s">
        <v>112</v>
      </c>
      <c r="B61" s="33" t="s">
        <v>113</v>
      </c>
      <c r="C61" s="38"/>
      <c r="D61" s="38"/>
      <c r="E61" s="34"/>
      <c r="F61" s="35">
        <f t="shared" si="3"/>
        <v>0</v>
      </c>
      <c r="G61" s="30">
        <f t="shared" si="4"/>
        <v>0</v>
      </c>
    </row>
    <row r="62" spans="1:7" x14ac:dyDescent="0.25">
      <c r="A62" s="32" t="s">
        <v>114</v>
      </c>
      <c r="B62" s="33" t="s">
        <v>115</v>
      </c>
      <c r="C62" s="34">
        <v>1315.7</v>
      </c>
      <c r="D62" s="34">
        <v>986.5</v>
      </c>
      <c r="E62" s="34">
        <v>1823.1</v>
      </c>
      <c r="F62" s="35">
        <f t="shared" si="3"/>
        <v>138.56502242152465</v>
      </c>
      <c r="G62" s="30">
        <f t="shared" si="4"/>
        <v>184.80486568677142</v>
      </c>
    </row>
    <row r="63" spans="1:7" ht="31.5" x14ac:dyDescent="0.25">
      <c r="A63" s="54" t="s">
        <v>116</v>
      </c>
      <c r="B63" s="55" t="s">
        <v>117</v>
      </c>
      <c r="C63" s="56">
        <v>4099.3999999999996</v>
      </c>
      <c r="D63" s="56">
        <v>4099.3999999999996</v>
      </c>
      <c r="E63" s="56">
        <v>2845.7</v>
      </c>
      <c r="F63" s="57">
        <f t="shared" si="3"/>
        <v>69.417475728155338</v>
      </c>
      <c r="G63" s="30">
        <f t="shared" si="4"/>
        <v>69.417475728155338</v>
      </c>
    </row>
    <row r="64" spans="1:7" s="45" customFormat="1" x14ac:dyDescent="0.25">
      <c r="A64" s="58" t="s">
        <v>118</v>
      </c>
      <c r="B64" s="59" t="s">
        <v>119</v>
      </c>
      <c r="C64" s="60">
        <f>C65+C70+C73+C72</f>
        <v>2522086.7000000002</v>
      </c>
      <c r="D64" s="60">
        <f>D65+D70+D73+D72</f>
        <v>2053280.4000000001</v>
      </c>
      <c r="E64" s="60">
        <f>E65+E70+E73+E72+E71</f>
        <v>1476449.9000000001</v>
      </c>
      <c r="F64" s="60">
        <f t="shared" si="3"/>
        <v>58.540806705812301</v>
      </c>
      <c r="G64" s="60">
        <f t="shared" si="4"/>
        <v>71.906881300771204</v>
      </c>
    </row>
    <row r="65" spans="1:7" ht="31.5" x14ac:dyDescent="0.25">
      <c r="A65" s="61" t="s">
        <v>120</v>
      </c>
      <c r="B65" s="62" t="s">
        <v>121</v>
      </c>
      <c r="C65" s="63">
        <f>SUM(C66:C69)</f>
        <v>2524036.9</v>
      </c>
      <c r="D65" s="63">
        <f>SUM(D66:D69)</f>
        <v>2055230.6</v>
      </c>
      <c r="E65" s="63">
        <f>SUM(E66:E69)</f>
        <v>1478020.7</v>
      </c>
      <c r="F65" s="64">
        <f t="shared" si="3"/>
        <v>58.557808723002424</v>
      </c>
      <c r="G65" s="63">
        <f t="shared" si="4"/>
        <v>71.915078531820214</v>
      </c>
    </row>
    <row r="66" spans="1:7" ht="31.5" x14ac:dyDescent="0.25">
      <c r="A66" s="40" t="s">
        <v>122</v>
      </c>
      <c r="B66" s="65" t="s">
        <v>123</v>
      </c>
      <c r="C66" s="35">
        <v>483754.1</v>
      </c>
      <c r="D66" s="35">
        <v>354655.5</v>
      </c>
      <c r="E66" s="35">
        <v>311622.8</v>
      </c>
      <c r="F66" s="64">
        <f t="shared" si="3"/>
        <v>64.417603902478547</v>
      </c>
      <c r="G66" s="63">
        <f t="shared" si="4"/>
        <v>87.866337896916875</v>
      </c>
    </row>
    <row r="67" spans="1:7" ht="31.5" x14ac:dyDescent="0.25">
      <c r="A67" s="40" t="s">
        <v>124</v>
      </c>
      <c r="B67" s="65" t="s">
        <v>125</v>
      </c>
      <c r="C67" s="35">
        <v>665291.6</v>
      </c>
      <c r="D67" s="35">
        <v>658213.19999999995</v>
      </c>
      <c r="E67" s="35">
        <v>225015.2</v>
      </c>
      <c r="F67" s="64">
        <f t="shared" si="3"/>
        <v>33.822041342472986</v>
      </c>
      <c r="G67" s="63">
        <f t="shared" si="4"/>
        <v>34.185762303156494</v>
      </c>
    </row>
    <row r="68" spans="1:7" ht="31.5" x14ac:dyDescent="0.25">
      <c r="A68" s="40" t="s">
        <v>126</v>
      </c>
      <c r="B68" s="65" t="s">
        <v>127</v>
      </c>
      <c r="C68" s="35">
        <v>1310598.6000000001</v>
      </c>
      <c r="D68" s="35">
        <v>990321.4</v>
      </c>
      <c r="E68" s="35">
        <v>892199.4</v>
      </c>
      <c r="F68" s="64">
        <f t="shared" si="3"/>
        <v>68.075717462234437</v>
      </c>
      <c r="G68" s="63">
        <f t="shared" si="4"/>
        <v>90.091903497187886</v>
      </c>
    </row>
    <row r="69" spans="1:7" x14ac:dyDescent="0.25">
      <c r="A69" s="40" t="s">
        <v>263</v>
      </c>
      <c r="B69" s="41" t="s">
        <v>128</v>
      </c>
      <c r="C69" s="35">
        <v>64392.6</v>
      </c>
      <c r="D69" s="35">
        <v>52040.5</v>
      </c>
      <c r="E69" s="35">
        <v>49183.3</v>
      </c>
      <c r="F69" s="64">
        <f t="shared" si="3"/>
        <v>76.380360476203791</v>
      </c>
      <c r="G69" s="63">
        <f t="shared" si="4"/>
        <v>94.509660744996694</v>
      </c>
    </row>
    <row r="70" spans="1:7" ht="42" customHeight="1" x14ac:dyDescent="0.25">
      <c r="A70" s="28" t="s">
        <v>264</v>
      </c>
      <c r="B70" s="29" t="s">
        <v>129</v>
      </c>
      <c r="C70" s="30">
        <v>2048.5</v>
      </c>
      <c r="D70" s="30">
        <v>2048.5</v>
      </c>
      <c r="E70" s="30">
        <v>2048.5</v>
      </c>
      <c r="F70" s="35">
        <f t="shared" si="3"/>
        <v>100</v>
      </c>
      <c r="G70" s="30">
        <f t="shared" si="4"/>
        <v>100</v>
      </c>
    </row>
    <row r="71" spans="1:7" ht="83.25" customHeight="1" x14ac:dyDescent="0.25">
      <c r="A71" s="28" t="s">
        <v>266</v>
      </c>
      <c r="B71" s="29" t="s">
        <v>267</v>
      </c>
      <c r="C71" s="30"/>
      <c r="D71" s="30"/>
      <c r="E71" s="30"/>
      <c r="F71" s="35">
        <f>IF(C71&gt;0,E71/C71*100,0)</f>
        <v>0</v>
      </c>
      <c r="G71" s="30">
        <f>IF(D71&gt;0,E71/D71*100,0)</f>
        <v>0</v>
      </c>
    </row>
    <row r="72" spans="1:7" ht="94.5" x14ac:dyDescent="0.25">
      <c r="A72" s="66" t="s">
        <v>130</v>
      </c>
      <c r="B72" s="67" t="s">
        <v>131</v>
      </c>
      <c r="C72" s="68">
        <v>6987.7</v>
      </c>
      <c r="D72" s="68">
        <v>6987.7</v>
      </c>
      <c r="E72" s="68">
        <v>7367.1</v>
      </c>
      <c r="F72" s="68">
        <f t="shared" si="3"/>
        <v>105.42954047826896</v>
      </c>
      <c r="G72" s="68">
        <f t="shared" si="4"/>
        <v>105.42954047826896</v>
      </c>
    </row>
    <row r="73" spans="1:7" ht="67.900000000000006" customHeight="1" x14ac:dyDescent="0.25">
      <c r="A73" s="69" t="s">
        <v>132</v>
      </c>
      <c r="B73" s="67" t="s">
        <v>133</v>
      </c>
      <c r="C73" s="70">
        <v>-10986.4</v>
      </c>
      <c r="D73" s="70">
        <v>-10986.4</v>
      </c>
      <c r="E73" s="70">
        <v>-10986.4</v>
      </c>
      <c r="F73" s="70">
        <v>100</v>
      </c>
      <c r="G73" s="70">
        <v>100</v>
      </c>
    </row>
    <row r="74" spans="1:7" x14ac:dyDescent="0.25">
      <c r="A74" s="71" t="s">
        <v>134</v>
      </c>
      <c r="B74" s="72"/>
      <c r="C74" s="73">
        <f>C7+C64</f>
        <v>3467363.7</v>
      </c>
      <c r="D74" s="73">
        <f>D7+D64</f>
        <v>2679381.5</v>
      </c>
      <c r="E74" s="73">
        <f>E7+E64</f>
        <v>2166529.1</v>
      </c>
      <c r="F74" s="73">
        <f>IF(C74&gt;0,E74/C74*100,0)</f>
        <v>62.483468348013218</v>
      </c>
      <c r="G74" s="74">
        <f t="shared" ref="G74:G133" si="5">IF(D74&gt;0,E74/D74*100,0)</f>
        <v>80.859299058383442</v>
      </c>
    </row>
    <row r="75" spans="1:7" x14ac:dyDescent="0.25">
      <c r="A75" s="75"/>
      <c r="B75" s="76"/>
      <c r="C75" s="77"/>
      <c r="D75" s="77"/>
      <c r="E75" s="77"/>
      <c r="F75" s="78"/>
      <c r="G75" s="63">
        <f t="shared" si="5"/>
        <v>0</v>
      </c>
    </row>
    <row r="76" spans="1:7" x14ac:dyDescent="0.25">
      <c r="A76" s="79"/>
      <c r="B76" s="80" t="s">
        <v>135</v>
      </c>
      <c r="C76" s="31"/>
      <c r="D76" s="31"/>
      <c r="E76" s="31"/>
      <c r="F76" s="81"/>
      <c r="G76" s="63">
        <f t="shared" si="5"/>
        <v>0</v>
      </c>
    </row>
    <row r="77" spans="1:7" x14ac:dyDescent="0.25">
      <c r="A77" s="82" t="s">
        <v>136</v>
      </c>
      <c r="B77" s="83" t="s">
        <v>137</v>
      </c>
      <c r="C77" s="84">
        <f>SUM(C78:C85)</f>
        <v>215495.90000000002</v>
      </c>
      <c r="D77" s="84">
        <f>SUM(D78:D85)</f>
        <v>150622.6</v>
      </c>
      <c r="E77" s="84">
        <v>116281.1</v>
      </c>
      <c r="F77" s="85">
        <f t="shared" ref="F77:F136" si="6">IF(C77&gt;0,E77/C77*100,0)</f>
        <v>53.959773712632121</v>
      </c>
      <c r="G77" s="27">
        <f t="shared" si="5"/>
        <v>77.200300618897828</v>
      </c>
    </row>
    <row r="78" spans="1:7" ht="31.5" x14ac:dyDescent="0.25">
      <c r="A78" s="86" t="s">
        <v>138</v>
      </c>
      <c r="B78" s="87" t="s">
        <v>139</v>
      </c>
      <c r="C78" s="88">
        <v>3333.6</v>
      </c>
      <c r="D78" s="88">
        <v>3117.3</v>
      </c>
      <c r="E78" s="31">
        <v>2507</v>
      </c>
      <c r="F78" s="81">
        <f t="shared" si="6"/>
        <v>75.203983681305502</v>
      </c>
      <c r="G78" s="63">
        <f t="shared" si="5"/>
        <v>80.422160202739548</v>
      </c>
    </row>
    <row r="79" spans="1:7" ht="63" x14ac:dyDescent="0.25">
      <c r="A79" s="86" t="s">
        <v>140</v>
      </c>
      <c r="B79" s="87" t="s">
        <v>141</v>
      </c>
      <c r="C79" s="88">
        <v>3847.4</v>
      </c>
      <c r="D79" s="88">
        <v>3243.8</v>
      </c>
      <c r="E79" s="31">
        <v>2929.7</v>
      </c>
      <c r="F79" s="81">
        <f t="shared" si="6"/>
        <v>76.147528200862908</v>
      </c>
      <c r="G79" s="63">
        <f t="shared" si="5"/>
        <v>90.316912263394784</v>
      </c>
    </row>
    <row r="80" spans="1:7" ht="50.45" customHeight="1" x14ac:dyDescent="0.25">
      <c r="A80" s="86" t="s">
        <v>142</v>
      </c>
      <c r="B80" s="87" t="s">
        <v>143</v>
      </c>
      <c r="C80" s="88">
        <v>96135.3</v>
      </c>
      <c r="D80" s="88">
        <v>70198.899999999994</v>
      </c>
      <c r="E80" s="89">
        <v>50695.4</v>
      </c>
      <c r="F80" s="81">
        <f t="shared" si="6"/>
        <v>52.733387215726168</v>
      </c>
      <c r="G80" s="63">
        <f t="shared" si="5"/>
        <v>72.216801117966241</v>
      </c>
    </row>
    <row r="81" spans="1:7" x14ac:dyDescent="0.25">
      <c r="A81" s="86" t="s">
        <v>144</v>
      </c>
      <c r="B81" s="87" t="s">
        <v>145</v>
      </c>
      <c r="C81" s="88">
        <v>17.8</v>
      </c>
      <c r="D81" s="88">
        <v>17.8</v>
      </c>
      <c r="E81" s="31">
        <v>17.8</v>
      </c>
      <c r="F81" s="81">
        <f t="shared" si="6"/>
        <v>100</v>
      </c>
      <c r="G81" s="63">
        <f t="shared" si="5"/>
        <v>100</v>
      </c>
    </row>
    <row r="82" spans="1:7" ht="47.25" x14ac:dyDescent="0.25">
      <c r="A82" s="86" t="s">
        <v>146</v>
      </c>
      <c r="B82" s="87" t="s">
        <v>147</v>
      </c>
      <c r="C82" s="88">
        <v>20987.3</v>
      </c>
      <c r="D82" s="88">
        <v>16834.3</v>
      </c>
      <c r="E82" s="31">
        <v>15061.5</v>
      </c>
      <c r="F82" s="81">
        <f t="shared" si="6"/>
        <v>71.764829206234253</v>
      </c>
      <c r="G82" s="63">
        <f t="shared" si="5"/>
        <v>89.469119595112375</v>
      </c>
    </row>
    <row r="83" spans="1:7" x14ac:dyDescent="0.25">
      <c r="A83" s="86" t="s">
        <v>148</v>
      </c>
      <c r="B83" s="87" t="s">
        <v>149</v>
      </c>
      <c r="C83" s="88">
        <v>300</v>
      </c>
      <c r="D83" s="88">
        <v>300</v>
      </c>
      <c r="E83" s="31">
        <v>300</v>
      </c>
      <c r="F83" s="81">
        <f t="shared" si="6"/>
        <v>100</v>
      </c>
      <c r="G83" s="63">
        <f t="shared" si="5"/>
        <v>100</v>
      </c>
    </row>
    <row r="84" spans="1:7" x14ac:dyDescent="0.25">
      <c r="A84" s="86" t="s">
        <v>150</v>
      </c>
      <c r="B84" s="87" t="s">
        <v>151</v>
      </c>
      <c r="C84" s="88">
        <v>17091.3</v>
      </c>
      <c r="D84" s="88"/>
      <c r="E84" s="31"/>
      <c r="F84" s="81">
        <f t="shared" si="6"/>
        <v>0</v>
      </c>
      <c r="G84" s="63">
        <f t="shared" si="5"/>
        <v>0</v>
      </c>
    </row>
    <row r="85" spans="1:7" x14ac:dyDescent="0.25">
      <c r="A85" s="86" t="s">
        <v>152</v>
      </c>
      <c r="B85" s="87" t="s">
        <v>153</v>
      </c>
      <c r="C85" s="88">
        <v>73783.199999999997</v>
      </c>
      <c r="D85" s="88">
        <v>56910.5</v>
      </c>
      <c r="E85" s="31">
        <v>44769.8</v>
      </c>
      <c r="F85" s="81">
        <f t="shared" si="6"/>
        <v>60.677498400719955</v>
      </c>
      <c r="G85" s="63">
        <f t="shared" si="5"/>
        <v>78.667029809964774</v>
      </c>
    </row>
    <row r="86" spans="1:7" x14ac:dyDescent="0.25">
      <c r="A86" s="82" t="s">
        <v>154</v>
      </c>
      <c r="B86" s="83" t="s">
        <v>155</v>
      </c>
      <c r="C86" s="84">
        <f>SUM(C87)</f>
        <v>1781.8</v>
      </c>
      <c r="D86" s="84">
        <f>SUM(D87)</f>
        <v>1147.5</v>
      </c>
      <c r="E86" s="84">
        <f>SUM(E87)</f>
        <v>936.7</v>
      </c>
      <c r="F86" s="85">
        <f t="shared" si="6"/>
        <v>52.570434392187678</v>
      </c>
      <c r="G86" s="27">
        <f t="shared" si="5"/>
        <v>81.629629629629633</v>
      </c>
    </row>
    <row r="87" spans="1:7" x14ac:dyDescent="0.25">
      <c r="A87" s="90" t="s">
        <v>156</v>
      </c>
      <c r="B87" s="91" t="s">
        <v>157</v>
      </c>
      <c r="C87" s="88">
        <v>1781.8</v>
      </c>
      <c r="D87" s="88">
        <v>1147.5</v>
      </c>
      <c r="E87" s="31">
        <v>936.7</v>
      </c>
      <c r="F87" s="81">
        <f t="shared" si="6"/>
        <v>52.570434392187678</v>
      </c>
      <c r="G87" s="63">
        <f t="shared" si="5"/>
        <v>81.629629629629633</v>
      </c>
    </row>
    <row r="88" spans="1:7" ht="31.5" x14ac:dyDescent="0.25">
      <c r="A88" s="82" t="s">
        <v>158</v>
      </c>
      <c r="B88" s="83" t="s">
        <v>159</v>
      </c>
      <c r="C88" s="84">
        <f>SUM(C89:C91)</f>
        <v>49999.1</v>
      </c>
      <c r="D88" s="84">
        <f>SUM(D89:D91)</f>
        <v>39010</v>
      </c>
      <c r="E88" s="84">
        <f>SUM(E89:E91)</f>
        <v>29569.4</v>
      </c>
      <c r="F88" s="85">
        <f t="shared" si="6"/>
        <v>59.139864517561321</v>
      </c>
      <c r="G88" s="27">
        <f t="shared" si="5"/>
        <v>75.799538579851315</v>
      </c>
    </row>
    <row r="89" spans="1:7" x14ac:dyDescent="0.25">
      <c r="A89" s="86" t="s">
        <v>160</v>
      </c>
      <c r="B89" s="87" t="s">
        <v>161</v>
      </c>
      <c r="C89" s="88"/>
      <c r="D89" s="88"/>
      <c r="E89" s="31"/>
      <c r="F89" s="81">
        <f t="shared" si="6"/>
        <v>0</v>
      </c>
      <c r="G89" s="63">
        <f t="shared" si="5"/>
        <v>0</v>
      </c>
    </row>
    <row r="90" spans="1:7" x14ac:dyDescent="0.25">
      <c r="A90" s="86" t="s">
        <v>162</v>
      </c>
      <c r="B90" s="87" t="s">
        <v>163</v>
      </c>
      <c r="C90" s="88"/>
      <c r="D90" s="88"/>
      <c r="E90" s="31"/>
      <c r="F90" s="81">
        <f t="shared" si="6"/>
        <v>0</v>
      </c>
      <c r="G90" s="63">
        <f t="shared" si="5"/>
        <v>0</v>
      </c>
    </row>
    <row r="91" spans="1:7" ht="47.25" x14ac:dyDescent="0.25">
      <c r="A91" s="86" t="s">
        <v>164</v>
      </c>
      <c r="B91" s="87" t="s">
        <v>165</v>
      </c>
      <c r="C91" s="88">
        <v>49999.1</v>
      </c>
      <c r="D91" s="88">
        <v>39010</v>
      </c>
      <c r="E91" s="31">
        <v>29569.4</v>
      </c>
      <c r="F91" s="81">
        <f t="shared" si="6"/>
        <v>59.139864517561321</v>
      </c>
      <c r="G91" s="63">
        <f t="shared" si="5"/>
        <v>75.799538579851315</v>
      </c>
    </row>
    <row r="92" spans="1:7" x14ac:dyDescent="0.25">
      <c r="A92" s="82" t="s">
        <v>166</v>
      </c>
      <c r="B92" s="83" t="s">
        <v>167</v>
      </c>
      <c r="C92" s="84">
        <f>SUM(C93,C94,C95,C96,C97,C98,C99)</f>
        <v>640629</v>
      </c>
      <c r="D92" s="84">
        <v>498696.8</v>
      </c>
      <c r="E92" s="84">
        <v>305161.59999999998</v>
      </c>
      <c r="F92" s="85">
        <f t="shared" si="6"/>
        <v>47.634684037094786</v>
      </c>
      <c r="G92" s="27">
        <f t="shared" si="5"/>
        <v>61.191810334455724</v>
      </c>
    </row>
    <row r="93" spans="1:7" x14ac:dyDescent="0.25">
      <c r="A93" s="86" t="s">
        <v>168</v>
      </c>
      <c r="B93" s="87" t="s">
        <v>169</v>
      </c>
      <c r="C93" s="88">
        <v>2670.1</v>
      </c>
      <c r="D93" s="88">
        <v>2670.1</v>
      </c>
      <c r="E93" s="31">
        <v>2510.9</v>
      </c>
      <c r="F93" s="81">
        <f t="shared" si="6"/>
        <v>94.037676491517175</v>
      </c>
      <c r="G93" s="63">
        <f t="shared" si="5"/>
        <v>94.037676491517175</v>
      </c>
    </row>
    <row r="94" spans="1:7" x14ac:dyDescent="0.25">
      <c r="A94" s="86" t="s">
        <v>170</v>
      </c>
      <c r="B94" s="87" t="s">
        <v>171</v>
      </c>
      <c r="C94" s="88"/>
      <c r="D94" s="88"/>
      <c r="E94" s="31"/>
      <c r="F94" s="81">
        <f t="shared" si="6"/>
        <v>0</v>
      </c>
      <c r="G94" s="63">
        <f t="shared" si="5"/>
        <v>0</v>
      </c>
    </row>
    <row r="95" spans="1:7" x14ac:dyDescent="0.25">
      <c r="A95" s="86" t="s">
        <v>172</v>
      </c>
      <c r="B95" s="87" t="s">
        <v>173</v>
      </c>
      <c r="C95" s="88">
        <v>150373</v>
      </c>
      <c r="D95" s="88">
        <v>145740.70000000001</v>
      </c>
      <c r="E95" s="31">
        <v>137794.79999999999</v>
      </c>
      <c r="F95" s="81">
        <f t="shared" si="6"/>
        <v>91.635333470769339</v>
      </c>
      <c r="G95" s="63">
        <f t="shared" si="5"/>
        <v>94.547919695733569</v>
      </c>
    </row>
    <row r="96" spans="1:7" x14ac:dyDescent="0.25">
      <c r="A96" s="86" t="s">
        <v>174</v>
      </c>
      <c r="B96" s="87" t="s">
        <v>175</v>
      </c>
      <c r="C96" s="88"/>
      <c r="D96" s="88"/>
      <c r="E96" s="31"/>
      <c r="F96" s="81">
        <f t="shared" si="6"/>
        <v>0</v>
      </c>
      <c r="G96" s="63">
        <f t="shared" si="5"/>
        <v>0</v>
      </c>
    </row>
    <row r="97" spans="1:7" x14ac:dyDescent="0.25">
      <c r="A97" s="86" t="s">
        <v>176</v>
      </c>
      <c r="B97" s="87" t="s">
        <v>177</v>
      </c>
      <c r="C97" s="88">
        <v>464403.8</v>
      </c>
      <c r="D97" s="88">
        <v>330950.3</v>
      </c>
      <c r="E97" s="31">
        <v>149236.9</v>
      </c>
      <c r="F97" s="81">
        <f t="shared" si="6"/>
        <v>32.135159100765328</v>
      </c>
      <c r="G97" s="63">
        <f t="shared" si="5"/>
        <v>45.093447565994047</v>
      </c>
    </row>
    <row r="98" spans="1:7" x14ac:dyDescent="0.25">
      <c r="A98" s="86" t="s">
        <v>178</v>
      </c>
      <c r="B98" s="87" t="s">
        <v>179</v>
      </c>
      <c r="C98" s="88">
        <v>3820.9</v>
      </c>
      <c r="D98" s="88">
        <v>3307.7</v>
      </c>
      <c r="E98" s="31">
        <v>2713.8</v>
      </c>
      <c r="F98" s="81">
        <f t="shared" si="6"/>
        <v>71.025151142401015</v>
      </c>
      <c r="G98" s="63">
        <f t="shared" si="5"/>
        <v>82.044925476917513</v>
      </c>
    </row>
    <row r="99" spans="1:7" x14ac:dyDescent="0.25">
      <c r="A99" s="86" t="s">
        <v>180</v>
      </c>
      <c r="B99" s="87" t="s">
        <v>181</v>
      </c>
      <c r="C99" s="88">
        <v>19361.2</v>
      </c>
      <c r="D99" s="88">
        <v>16028.1</v>
      </c>
      <c r="E99" s="31">
        <v>12905.3</v>
      </c>
      <c r="F99" s="81">
        <f t="shared" si="6"/>
        <v>66.655475900254118</v>
      </c>
      <c r="G99" s="63">
        <f t="shared" si="5"/>
        <v>80.51671751486451</v>
      </c>
    </row>
    <row r="100" spans="1:7" x14ac:dyDescent="0.25">
      <c r="A100" s="82" t="s">
        <v>182</v>
      </c>
      <c r="B100" s="83" t="s">
        <v>183</v>
      </c>
      <c r="C100" s="84">
        <f>SUM(C101:C104)</f>
        <v>503778.7</v>
      </c>
      <c r="D100" s="84">
        <f>SUM(D101:D104)</f>
        <v>378202.89999999997</v>
      </c>
      <c r="E100" s="84">
        <v>194080.7</v>
      </c>
      <c r="F100" s="85">
        <f t="shared" si="6"/>
        <v>38.524991231268814</v>
      </c>
      <c r="G100" s="27">
        <f t="shared" si="5"/>
        <v>51.316555214145644</v>
      </c>
    </row>
    <row r="101" spans="1:7" x14ac:dyDescent="0.25">
      <c r="A101" s="86" t="s">
        <v>184</v>
      </c>
      <c r="B101" s="87" t="s">
        <v>185</v>
      </c>
      <c r="C101" s="88">
        <v>52131.8</v>
      </c>
      <c r="D101" s="88">
        <v>21577.7</v>
      </c>
      <c r="E101" s="31">
        <v>8035.1</v>
      </c>
      <c r="F101" s="81">
        <f t="shared" si="6"/>
        <v>15.413049232905825</v>
      </c>
      <c r="G101" s="63">
        <f t="shared" si="5"/>
        <v>37.237981805289721</v>
      </c>
    </row>
    <row r="102" spans="1:7" x14ac:dyDescent="0.25">
      <c r="A102" s="86" t="s">
        <v>186</v>
      </c>
      <c r="B102" s="87" t="s">
        <v>187</v>
      </c>
      <c r="C102" s="31">
        <v>126605.6</v>
      </c>
      <c r="D102" s="31">
        <v>74348.2</v>
      </c>
      <c r="E102" s="31">
        <v>35144.5</v>
      </c>
      <c r="F102" s="81">
        <f t="shared" si="6"/>
        <v>27.75904067434616</v>
      </c>
      <c r="G102" s="63">
        <f t="shared" si="5"/>
        <v>47.270142384079236</v>
      </c>
    </row>
    <row r="103" spans="1:7" x14ac:dyDescent="0.25">
      <c r="A103" s="86" t="s">
        <v>188</v>
      </c>
      <c r="B103" s="87" t="s">
        <v>189</v>
      </c>
      <c r="C103" s="89">
        <v>296159.59999999998</v>
      </c>
      <c r="D103" s="89">
        <v>259520.2</v>
      </c>
      <c r="E103" s="31">
        <v>131588</v>
      </c>
      <c r="F103" s="81">
        <f t="shared" si="6"/>
        <v>44.431448448741826</v>
      </c>
      <c r="G103" s="63">
        <f t="shared" si="5"/>
        <v>50.704338236484091</v>
      </c>
    </row>
    <row r="104" spans="1:7" ht="31.5" x14ac:dyDescent="0.25">
      <c r="A104" s="86" t="s">
        <v>190</v>
      </c>
      <c r="B104" s="87" t="s">
        <v>191</v>
      </c>
      <c r="C104" s="92">
        <v>28881.7</v>
      </c>
      <c r="D104" s="92">
        <v>22756.799999999999</v>
      </c>
      <c r="E104" s="31">
        <v>19313.2</v>
      </c>
      <c r="F104" s="81">
        <f t="shared" si="6"/>
        <v>66.870024963904484</v>
      </c>
      <c r="G104" s="63">
        <f t="shared" si="5"/>
        <v>84.867819728608595</v>
      </c>
    </row>
    <row r="105" spans="1:7" x14ac:dyDescent="0.25">
      <c r="A105" s="82" t="s">
        <v>192</v>
      </c>
      <c r="B105" s="83" t="s">
        <v>193</v>
      </c>
      <c r="C105" s="93">
        <f>SUM(C106:C107)</f>
        <v>441.4</v>
      </c>
      <c r="D105" s="93">
        <f>SUM(D106:D107)</f>
        <v>441.4</v>
      </c>
      <c r="E105" s="93">
        <f>SUM(E106:E107)</f>
        <v>436.5</v>
      </c>
      <c r="F105" s="94">
        <f t="shared" si="6"/>
        <v>98.889895786135028</v>
      </c>
      <c r="G105" s="27">
        <f t="shared" si="5"/>
        <v>98.889895786135028</v>
      </c>
    </row>
    <row r="106" spans="1:7" x14ac:dyDescent="0.25">
      <c r="A106" s="90" t="s">
        <v>194</v>
      </c>
      <c r="B106" s="91" t="s">
        <v>195</v>
      </c>
      <c r="C106" s="92">
        <v>441.4</v>
      </c>
      <c r="D106" s="92">
        <v>441.4</v>
      </c>
      <c r="E106" s="89">
        <v>436.5</v>
      </c>
      <c r="F106" s="95">
        <f t="shared" si="6"/>
        <v>98.889895786135028</v>
      </c>
      <c r="G106" s="63">
        <f t="shared" si="5"/>
        <v>98.889895786135028</v>
      </c>
    </row>
    <row r="107" spans="1:7" ht="31.5" x14ac:dyDescent="0.25">
      <c r="A107" s="90" t="s">
        <v>196</v>
      </c>
      <c r="B107" s="91" t="s">
        <v>197</v>
      </c>
      <c r="C107" s="92"/>
      <c r="D107" s="92"/>
      <c r="E107" s="89"/>
      <c r="F107" s="95">
        <f t="shared" si="6"/>
        <v>0</v>
      </c>
      <c r="G107" s="63">
        <f t="shared" si="5"/>
        <v>0</v>
      </c>
    </row>
    <row r="108" spans="1:7" x14ac:dyDescent="0.25">
      <c r="A108" s="82" t="s">
        <v>198</v>
      </c>
      <c r="B108" s="83" t="s">
        <v>199</v>
      </c>
      <c r="C108" s="84">
        <f>SUM(C109:C114)</f>
        <v>1870646.9999999998</v>
      </c>
      <c r="D108" s="84">
        <v>1384270.1</v>
      </c>
      <c r="E108" s="84">
        <f>SUM(E109:E114)</f>
        <v>1179704.7999999998</v>
      </c>
      <c r="F108" s="85">
        <f t="shared" si="6"/>
        <v>63.063998712744841</v>
      </c>
      <c r="G108" s="27">
        <f t="shared" si="5"/>
        <v>85.222154260212633</v>
      </c>
    </row>
    <row r="109" spans="1:7" x14ac:dyDescent="0.25">
      <c r="A109" s="86" t="s">
        <v>200</v>
      </c>
      <c r="B109" s="87" t="s">
        <v>201</v>
      </c>
      <c r="C109" s="88">
        <v>662671.9</v>
      </c>
      <c r="D109" s="88">
        <v>464401.8</v>
      </c>
      <c r="E109" s="31">
        <v>430533.6</v>
      </c>
      <c r="F109" s="81">
        <f t="shared" si="6"/>
        <v>64.969346067035588</v>
      </c>
      <c r="G109" s="63">
        <f t="shared" si="5"/>
        <v>92.707134210074116</v>
      </c>
    </row>
    <row r="110" spans="1:7" x14ac:dyDescent="0.25">
      <c r="A110" s="86" t="s">
        <v>202</v>
      </c>
      <c r="B110" s="87" t="s">
        <v>203</v>
      </c>
      <c r="C110" s="88">
        <v>1004776.5</v>
      </c>
      <c r="D110" s="88">
        <v>763435.9</v>
      </c>
      <c r="E110" s="31">
        <v>614325.19999999995</v>
      </c>
      <c r="F110" s="81">
        <f t="shared" si="6"/>
        <v>61.140482485408441</v>
      </c>
      <c r="G110" s="63">
        <f t="shared" si="5"/>
        <v>80.468471550787683</v>
      </c>
    </row>
    <row r="111" spans="1:7" x14ac:dyDescent="0.25">
      <c r="A111" s="86" t="s">
        <v>204</v>
      </c>
      <c r="B111" s="87" t="s">
        <v>205</v>
      </c>
      <c r="C111" s="88">
        <v>95398.2</v>
      </c>
      <c r="D111" s="88">
        <v>74576.399999999994</v>
      </c>
      <c r="E111" s="31">
        <v>61210.1</v>
      </c>
      <c r="F111" s="81">
        <f t="shared" si="6"/>
        <v>64.162741016077874</v>
      </c>
      <c r="G111" s="63">
        <f t="shared" si="5"/>
        <v>82.077037776025662</v>
      </c>
    </row>
    <row r="112" spans="1:7" ht="31.5" x14ac:dyDescent="0.25">
      <c r="A112" s="86" t="s">
        <v>206</v>
      </c>
      <c r="B112" s="87" t="s">
        <v>207</v>
      </c>
      <c r="C112" s="88">
        <v>200.6</v>
      </c>
      <c r="D112" s="88">
        <v>150.5</v>
      </c>
      <c r="E112" s="31">
        <v>89.4</v>
      </c>
      <c r="F112" s="81">
        <f t="shared" si="6"/>
        <v>44.566301096709878</v>
      </c>
      <c r="G112" s="63">
        <f t="shared" si="5"/>
        <v>59.401993355481729</v>
      </c>
    </row>
    <row r="113" spans="1:7" x14ac:dyDescent="0.25">
      <c r="A113" s="86" t="s">
        <v>208</v>
      </c>
      <c r="B113" s="87" t="s">
        <v>209</v>
      </c>
      <c r="C113" s="89">
        <v>304.89999999999998</v>
      </c>
      <c r="D113" s="89">
        <v>267.39999999999998</v>
      </c>
      <c r="E113" s="89">
        <v>97.7</v>
      </c>
      <c r="F113" s="81">
        <f t="shared" si="6"/>
        <v>32.043292882912432</v>
      </c>
      <c r="G113" s="63">
        <f t="shared" si="5"/>
        <v>36.537023186237846</v>
      </c>
    </row>
    <row r="114" spans="1:7" x14ac:dyDescent="0.25">
      <c r="A114" s="86" t="s">
        <v>210</v>
      </c>
      <c r="B114" s="87" t="s">
        <v>211</v>
      </c>
      <c r="C114" s="88">
        <v>107294.9</v>
      </c>
      <c r="D114" s="88">
        <v>81438.2</v>
      </c>
      <c r="E114" s="31">
        <v>73448.800000000003</v>
      </c>
      <c r="F114" s="81">
        <f t="shared" si="6"/>
        <v>68.455071023879057</v>
      </c>
      <c r="G114" s="63">
        <f t="shared" si="5"/>
        <v>90.189616175210162</v>
      </c>
    </row>
    <row r="115" spans="1:7" x14ac:dyDescent="0.25">
      <c r="A115" s="82" t="s">
        <v>212</v>
      </c>
      <c r="B115" s="83" t="s">
        <v>213</v>
      </c>
      <c r="C115" s="84">
        <f>SUM(C116:C117)</f>
        <v>152981</v>
      </c>
      <c r="D115" s="84">
        <v>121846.3</v>
      </c>
      <c r="E115" s="84">
        <v>103144.9</v>
      </c>
      <c r="F115" s="85">
        <f t="shared" si="6"/>
        <v>67.42334015335237</v>
      </c>
      <c r="G115" s="27">
        <f t="shared" si="5"/>
        <v>84.651647198150442</v>
      </c>
    </row>
    <row r="116" spans="1:7" x14ac:dyDescent="0.25">
      <c r="A116" s="86" t="s">
        <v>214</v>
      </c>
      <c r="B116" s="87" t="s">
        <v>215</v>
      </c>
      <c r="C116" s="88">
        <v>144217.70000000001</v>
      </c>
      <c r="D116" s="88">
        <v>115202.9</v>
      </c>
      <c r="E116" s="31">
        <v>97186.2</v>
      </c>
      <c r="F116" s="81">
        <f t="shared" si="6"/>
        <v>67.388538300083823</v>
      </c>
      <c r="G116" s="63">
        <f t="shared" si="5"/>
        <v>84.360897164915116</v>
      </c>
    </row>
    <row r="117" spans="1:7" x14ac:dyDescent="0.25">
      <c r="A117" s="86" t="s">
        <v>216</v>
      </c>
      <c r="B117" s="87" t="s">
        <v>217</v>
      </c>
      <c r="C117" s="88">
        <v>8763.2999999999993</v>
      </c>
      <c r="D117" s="88">
        <v>6643.3</v>
      </c>
      <c r="E117" s="31">
        <v>5958.8</v>
      </c>
      <c r="F117" s="81">
        <f t="shared" si="6"/>
        <v>67.997215660767068</v>
      </c>
      <c r="G117" s="63">
        <f t="shared" si="5"/>
        <v>89.696385832342358</v>
      </c>
    </row>
    <row r="118" spans="1:7" x14ac:dyDescent="0.25">
      <c r="A118" s="82" t="s">
        <v>218</v>
      </c>
      <c r="B118" s="83" t="s">
        <v>219</v>
      </c>
      <c r="C118" s="84">
        <f>SUM(C119:C123)</f>
        <v>100619.2</v>
      </c>
      <c r="D118" s="84">
        <v>73401.3</v>
      </c>
      <c r="E118" s="84">
        <v>37933.599999999999</v>
      </c>
      <c r="F118" s="85">
        <f t="shared" si="6"/>
        <v>37.700160605530556</v>
      </c>
      <c r="G118" s="27">
        <f t="shared" si="5"/>
        <v>51.679738642231129</v>
      </c>
    </row>
    <row r="119" spans="1:7" x14ac:dyDescent="0.25">
      <c r="A119" s="86" t="s">
        <v>220</v>
      </c>
      <c r="B119" s="87" t="s">
        <v>221</v>
      </c>
      <c r="C119" s="88">
        <v>5644.1</v>
      </c>
      <c r="D119" s="88">
        <v>4233.1000000000004</v>
      </c>
      <c r="E119" s="31">
        <v>3332.8</v>
      </c>
      <c r="F119" s="81">
        <f t="shared" si="6"/>
        <v>59.049272691837494</v>
      </c>
      <c r="G119" s="63">
        <f t="shared" si="5"/>
        <v>78.731898608584729</v>
      </c>
    </row>
    <row r="120" spans="1:7" x14ac:dyDescent="0.25">
      <c r="A120" s="86" t="s">
        <v>222</v>
      </c>
      <c r="B120" s="87" t="s">
        <v>223</v>
      </c>
      <c r="C120" s="88"/>
      <c r="D120" s="88"/>
      <c r="E120" s="31"/>
      <c r="F120" s="81">
        <f t="shared" si="6"/>
        <v>0</v>
      </c>
      <c r="G120" s="63">
        <f t="shared" si="5"/>
        <v>0</v>
      </c>
    </row>
    <row r="121" spans="1:7" x14ac:dyDescent="0.25">
      <c r="A121" s="86" t="s">
        <v>224</v>
      </c>
      <c r="B121" s="87" t="s">
        <v>225</v>
      </c>
      <c r="C121" s="88">
        <v>7639.5</v>
      </c>
      <c r="D121" s="88">
        <v>7174.6</v>
      </c>
      <c r="E121" s="31">
        <v>6728.3</v>
      </c>
      <c r="F121" s="81">
        <f t="shared" si="6"/>
        <v>88.072517834936846</v>
      </c>
      <c r="G121" s="63">
        <f t="shared" si="5"/>
        <v>93.779444150196525</v>
      </c>
    </row>
    <row r="122" spans="1:7" x14ac:dyDescent="0.25">
      <c r="A122" s="86" t="s">
        <v>226</v>
      </c>
      <c r="B122" s="87" t="s">
        <v>227</v>
      </c>
      <c r="C122" s="88">
        <v>84316.4</v>
      </c>
      <c r="D122" s="88">
        <v>60122.8</v>
      </c>
      <c r="E122" s="31">
        <v>26674.400000000001</v>
      </c>
      <c r="F122" s="81">
        <f t="shared" si="6"/>
        <v>31.63607554402228</v>
      </c>
      <c r="G122" s="63">
        <f t="shared" si="5"/>
        <v>44.366529835603131</v>
      </c>
    </row>
    <row r="123" spans="1:7" x14ac:dyDescent="0.25">
      <c r="A123" s="96" t="s">
        <v>228</v>
      </c>
      <c r="B123" s="97" t="s">
        <v>229</v>
      </c>
      <c r="C123" s="98">
        <v>3019.2</v>
      </c>
      <c r="D123" s="98">
        <v>1870.9</v>
      </c>
      <c r="E123" s="99">
        <v>1198</v>
      </c>
      <c r="F123" s="81">
        <f t="shared" si="6"/>
        <v>39.679385267620567</v>
      </c>
      <c r="G123" s="63">
        <f t="shared" si="5"/>
        <v>64.033352931744076</v>
      </c>
    </row>
    <row r="124" spans="1:7" x14ac:dyDescent="0.25">
      <c r="A124" s="82" t="s">
        <v>230</v>
      </c>
      <c r="B124" s="83" t="s">
        <v>231</v>
      </c>
      <c r="C124" s="84">
        <f>SUM(C125,C126,C127)</f>
        <v>127304.6</v>
      </c>
      <c r="D124" s="84">
        <f>SUM(D125,D126,D127)</f>
        <v>94451.3</v>
      </c>
      <c r="E124" s="84">
        <f>SUM(E125,E126,E127)</f>
        <v>81623.599999999991</v>
      </c>
      <c r="F124" s="85">
        <f t="shared" si="6"/>
        <v>64.116771899837076</v>
      </c>
      <c r="G124" s="27">
        <f t="shared" si="5"/>
        <v>86.418715253257488</v>
      </c>
    </row>
    <row r="125" spans="1:7" x14ac:dyDescent="0.25">
      <c r="A125" s="86" t="s">
        <v>232</v>
      </c>
      <c r="B125" s="87" t="s">
        <v>233</v>
      </c>
      <c r="C125" s="88">
        <v>59120.9</v>
      </c>
      <c r="D125" s="88">
        <v>43844</v>
      </c>
      <c r="E125" s="31">
        <v>37595.199999999997</v>
      </c>
      <c r="F125" s="81">
        <f t="shared" si="6"/>
        <v>63.590371594478427</v>
      </c>
      <c r="G125" s="63">
        <f t="shared" si="5"/>
        <v>85.747650761791803</v>
      </c>
    </row>
    <row r="126" spans="1:7" x14ac:dyDescent="0.25">
      <c r="A126" s="90" t="s">
        <v>234</v>
      </c>
      <c r="B126" s="91" t="s">
        <v>235</v>
      </c>
      <c r="C126" s="88">
        <v>64157.7</v>
      </c>
      <c r="D126" s="88">
        <v>47317.5</v>
      </c>
      <c r="E126" s="31">
        <v>40947</v>
      </c>
      <c r="F126" s="81">
        <f t="shared" si="6"/>
        <v>63.822425055761045</v>
      </c>
      <c r="G126" s="63">
        <f t="shared" si="5"/>
        <v>86.536693612299885</v>
      </c>
    </row>
    <row r="127" spans="1:7" ht="31.5" x14ac:dyDescent="0.25">
      <c r="A127" s="90" t="s">
        <v>236</v>
      </c>
      <c r="B127" s="91" t="s">
        <v>237</v>
      </c>
      <c r="C127" s="88">
        <v>4026</v>
      </c>
      <c r="D127" s="88">
        <v>3289.8</v>
      </c>
      <c r="E127" s="31">
        <v>3081.4</v>
      </c>
      <c r="F127" s="81">
        <f t="shared" si="6"/>
        <v>76.537506209637357</v>
      </c>
      <c r="G127" s="63">
        <f t="shared" si="5"/>
        <v>93.665268405374178</v>
      </c>
    </row>
    <row r="128" spans="1:7" x14ac:dyDescent="0.25">
      <c r="A128" s="82" t="s">
        <v>238</v>
      </c>
      <c r="B128" s="83" t="s">
        <v>239</v>
      </c>
      <c r="C128" s="84">
        <f>SUM(C129:C131)</f>
        <v>8471.7000000000007</v>
      </c>
      <c r="D128" s="84">
        <f>SUM(D129:D131)</f>
        <v>6534.9</v>
      </c>
      <c r="E128" s="84">
        <f>SUM(E129:E131)</f>
        <v>5855.2</v>
      </c>
      <c r="F128" s="85">
        <f t="shared" si="6"/>
        <v>69.114817569082945</v>
      </c>
      <c r="G128" s="27">
        <f t="shared" si="5"/>
        <v>89.598922707309981</v>
      </c>
    </row>
    <row r="129" spans="1:7" x14ac:dyDescent="0.25">
      <c r="A129" s="90" t="s">
        <v>240</v>
      </c>
      <c r="B129" s="91" t="s">
        <v>241</v>
      </c>
      <c r="C129" s="88">
        <v>3751.8</v>
      </c>
      <c r="D129" s="88">
        <v>2995</v>
      </c>
      <c r="E129" s="31">
        <v>2708.6</v>
      </c>
      <c r="F129" s="81">
        <f t="shared" si="6"/>
        <v>72.194679886987572</v>
      </c>
      <c r="G129" s="63">
        <f t="shared" si="5"/>
        <v>90.437395659432383</v>
      </c>
    </row>
    <row r="130" spans="1:7" x14ac:dyDescent="0.25">
      <c r="A130" s="90" t="s">
        <v>242</v>
      </c>
      <c r="B130" s="91" t="s">
        <v>243</v>
      </c>
      <c r="C130" s="88">
        <v>4719.8999999999996</v>
      </c>
      <c r="D130" s="88">
        <v>3539.9</v>
      </c>
      <c r="E130" s="31">
        <v>3146.6</v>
      </c>
      <c r="F130" s="81">
        <f t="shared" si="6"/>
        <v>66.666666666666671</v>
      </c>
      <c r="G130" s="63">
        <f t="shared" si="5"/>
        <v>88.889516653012791</v>
      </c>
    </row>
    <row r="131" spans="1:7" ht="31.5" x14ac:dyDescent="0.25">
      <c r="A131" s="90" t="s">
        <v>244</v>
      </c>
      <c r="B131" s="91" t="s">
        <v>245</v>
      </c>
      <c r="C131" s="88"/>
      <c r="D131" s="88">
        <v>0</v>
      </c>
      <c r="E131" s="31">
        <v>0</v>
      </c>
      <c r="F131" s="100">
        <f t="shared" si="6"/>
        <v>0</v>
      </c>
      <c r="G131" s="63">
        <f t="shared" si="5"/>
        <v>0</v>
      </c>
    </row>
    <row r="132" spans="1:7" ht="31.5" x14ac:dyDescent="0.25">
      <c r="A132" s="82" t="s">
        <v>246</v>
      </c>
      <c r="B132" s="83" t="s">
        <v>247</v>
      </c>
      <c r="C132" s="84">
        <f>SUM(C133)</f>
        <v>0</v>
      </c>
      <c r="D132" s="84">
        <f>SUM(D133)</f>
        <v>0</v>
      </c>
      <c r="E132" s="84">
        <f>SUM(E133)</f>
        <v>0</v>
      </c>
      <c r="F132" s="85">
        <f t="shared" si="6"/>
        <v>0</v>
      </c>
      <c r="G132" s="27">
        <f t="shared" si="5"/>
        <v>0</v>
      </c>
    </row>
    <row r="133" spans="1:7" ht="31.5" x14ac:dyDescent="0.25">
      <c r="A133" s="101" t="s">
        <v>248</v>
      </c>
      <c r="B133" s="102" t="s">
        <v>249</v>
      </c>
      <c r="C133" s="98"/>
      <c r="D133" s="98"/>
      <c r="E133" s="99">
        <v>0</v>
      </c>
      <c r="F133" s="100">
        <f t="shared" si="6"/>
        <v>0</v>
      </c>
      <c r="G133" s="103">
        <f t="shared" si="5"/>
        <v>0</v>
      </c>
    </row>
    <row r="134" spans="1:7" ht="47.25" x14ac:dyDescent="0.25">
      <c r="A134" s="104" t="s">
        <v>250</v>
      </c>
      <c r="B134" s="105" t="s">
        <v>251</v>
      </c>
      <c r="C134" s="106">
        <v>0</v>
      </c>
      <c r="D134" s="107">
        <v>0</v>
      </c>
      <c r="E134" s="107">
        <v>0</v>
      </c>
      <c r="F134" s="108">
        <f t="shared" si="6"/>
        <v>0</v>
      </c>
      <c r="G134" s="109"/>
    </row>
    <row r="135" spans="1:7" x14ac:dyDescent="0.25">
      <c r="A135" s="110" t="s">
        <v>252</v>
      </c>
      <c r="B135" s="111" t="s">
        <v>253</v>
      </c>
      <c r="C135" s="112"/>
      <c r="D135" s="112"/>
      <c r="E135" s="112"/>
      <c r="F135" s="78">
        <f t="shared" si="6"/>
        <v>0</v>
      </c>
      <c r="G135" s="103">
        <f>IF(D135&gt;0,E135/D135*100,0)</f>
        <v>0</v>
      </c>
    </row>
    <row r="136" spans="1:7" x14ac:dyDescent="0.25">
      <c r="A136" s="113" t="s">
        <v>254</v>
      </c>
      <c r="B136" s="114" t="s">
        <v>255</v>
      </c>
      <c r="C136" s="115">
        <v>3672149.3</v>
      </c>
      <c r="D136" s="115">
        <v>2748625.2</v>
      </c>
      <c r="E136" s="115">
        <v>2054728.2</v>
      </c>
      <c r="F136" s="116">
        <f t="shared" si="6"/>
        <v>55.954375275536862</v>
      </c>
      <c r="G136" s="74">
        <f>IF(D136&gt;0,E136/D136*100,0)</f>
        <v>74.754761034716537</v>
      </c>
    </row>
    <row r="137" spans="1:7" ht="58.15" customHeight="1" x14ac:dyDescent="0.25">
      <c r="A137" s="117" t="s">
        <v>256</v>
      </c>
      <c r="B137" s="118" t="s">
        <v>257</v>
      </c>
      <c r="C137" s="119">
        <f>C74-C136</f>
        <v>-204785.59999999963</v>
      </c>
      <c r="D137" s="119"/>
      <c r="E137" s="119">
        <v>111801</v>
      </c>
      <c r="F137" s="119"/>
      <c r="G137" s="120"/>
    </row>
    <row r="140" spans="1:7" ht="18.75" x14ac:dyDescent="0.3">
      <c r="A140" s="139" t="s">
        <v>258</v>
      </c>
      <c r="B140" s="139"/>
      <c r="C140" s="121"/>
      <c r="D140" s="121"/>
      <c r="E140" s="121"/>
      <c r="F140" s="122" t="s">
        <v>259</v>
      </c>
    </row>
    <row r="142" spans="1:7" x14ac:dyDescent="0.25">
      <c r="C142" s="123"/>
      <c r="D142" s="123"/>
      <c r="E142" s="123"/>
    </row>
    <row r="143" spans="1:7" hidden="1" x14ac:dyDescent="0.25">
      <c r="B143" s="124" t="s">
        <v>260</v>
      </c>
      <c r="C143" s="125">
        <v>234788.65</v>
      </c>
      <c r="D143" s="125"/>
      <c r="E143" s="125">
        <v>-40473.360000000001</v>
      </c>
      <c r="F143" s="125"/>
    </row>
  </sheetData>
  <sheetProtection selectLockedCells="1" selectUnlockedCells="1"/>
  <autoFilter ref="A5:F137" xr:uid="{00000000-0009-0000-0000-000000000000}"/>
  <mergeCells count="3">
    <mergeCell ref="A1:G1"/>
    <mergeCell ref="A2:G2"/>
    <mergeCell ref="A140:B140"/>
  </mergeCells>
  <hyperlinks>
    <hyperlink ref="B46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48" firstPageNumber="0" fitToHeight="5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2024-09-10T06:31:59Z</cp:lastPrinted>
  <dcterms:created xsi:type="dcterms:W3CDTF">2024-04-26T11:41:34Z</dcterms:created>
  <dcterms:modified xsi:type="dcterms:W3CDTF">2024-10-15T05:49:30Z</dcterms:modified>
</cp:coreProperties>
</file>