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3256" windowHeight="13176" tabRatio="500"/>
  </bookViews>
  <sheets>
    <sheet name="КБ" sheetId="1" r:id="rId1"/>
  </sheets>
  <definedNames>
    <definedName name="_xlnm._FilterDatabase" localSheetId="0" hidden="1">КБ!$A$5:$F$137</definedName>
    <definedName name="Excel_BuiltIn__FilterDatabase" localSheetId="0">КБ!$A$5:$F$137</definedName>
    <definedName name="Excel_BuiltIn_Print_Area" localSheetId="0">КБ!$A$1:$G$140</definedName>
    <definedName name="Print_Titles" localSheetId="0">КБ!$4:$4</definedName>
    <definedName name="_xlnm.Print_Area" localSheetId="0">КБ!$A$1:$G$140</definedName>
  </definedNames>
  <calcPr calcId="145621"/>
</workbook>
</file>

<file path=xl/calcChain.xml><?xml version="1.0" encoding="utf-8"?>
<calcChain xmlns="http://schemas.openxmlformats.org/spreadsheetml/2006/main">
  <c r="E98" i="1"/>
  <c r="E90"/>
  <c r="E12" l="1"/>
  <c r="D20" l="1"/>
  <c r="D9"/>
  <c r="C20" l="1"/>
  <c r="E36"/>
  <c r="F42"/>
  <c r="E75" l="1"/>
  <c r="D75"/>
  <c r="C118"/>
  <c r="G117"/>
  <c r="G116" s="1"/>
  <c r="F117"/>
  <c r="F116" s="1"/>
  <c r="G60"/>
  <c r="F60"/>
  <c r="G47"/>
  <c r="G40"/>
  <c r="F40"/>
  <c r="F35"/>
  <c r="G29"/>
  <c r="G27"/>
  <c r="F53"/>
  <c r="F54"/>
  <c r="F55"/>
  <c r="F56"/>
  <c r="F57"/>
  <c r="G53"/>
  <c r="G55"/>
  <c r="F47"/>
  <c r="E124"/>
  <c r="E106"/>
  <c r="D118"/>
  <c r="D106"/>
  <c r="E128"/>
  <c r="D128"/>
  <c r="E113"/>
  <c r="F100"/>
  <c r="C106"/>
  <c r="C75"/>
  <c r="D113"/>
  <c r="C113"/>
  <c r="G30"/>
  <c r="F61"/>
  <c r="G68"/>
  <c r="C98"/>
  <c r="F31"/>
  <c r="F30"/>
  <c r="E116"/>
  <c r="D116"/>
  <c r="C116"/>
  <c r="F67"/>
  <c r="G67"/>
  <c r="G46"/>
  <c r="G48"/>
  <c r="G45"/>
  <c r="F45"/>
  <c r="G51"/>
  <c r="G31"/>
  <c r="E118"/>
  <c r="E41"/>
  <c r="C63"/>
  <c r="C62" s="1"/>
  <c r="C9"/>
  <c r="D124"/>
  <c r="C124"/>
  <c r="C90"/>
  <c r="G52"/>
  <c r="F26"/>
  <c r="D17"/>
  <c r="E132"/>
  <c r="D132"/>
  <c r="G132" s="1"/>
  <c r="E24"/>
  <c r="D63"/>
  <c r="D62" s="1"/>
  <c r="G15"/>
  <c r="D32"/>
  <c r="D24" s="1"/>
  <c r="C32"/>
  <c r="C24" s="1"/>
  <c r="D98"/>
  <c r="F10"/>
  <c r="G10"/>
  <c r="F11"/>
  <c r="G11"/>
  <c r="C12"/>
  <c r="F12" s="1"/>
  <c r="D12"/>
  <c r="G12" s="1"/>
  <c r="F13"/>
  <c r="G13"/>
  <c r="F14"/>
  <c r="G14"/>
  <c r="F15"/>
  <c r="C17"/>
  <c r="E17"/>
  <c r="F18"/>
  <c r="G18"/>
  <c r="F19"/>
  <c r="G19"/>
  <c r="E20"/>
  <c r="F21"/>
  <c r="G21"/>
  <c r="F22"/>
  <c r="G22"/>
  <c r="F25"/>
  <c r="G25"/>
  <c r="G26"/>
  <c r="F27"/>
  <c r="F28"/>
  <c r="G28"/>
  <c r="F29"/>
  <c r="F33"/>
  <c r="G33"/>
  <c r="F34"/>
  <c r="G34"/>
  <c r="C36"/>
  <c r="D36"/>
  <c r="F38"/>
  <c r="F39"/>
  <c r="G39"/>
  <c r="C41"/>
  <c r="D41"/>
  <c r="G42"/>
  <c r="F43"/>
  <c r="F44"/>
  <c r="G44"/>
  <c r="F46"/>
  <c r="F48"/>
  <c r="F49"/>
  <c r="G49"/>
  <c r="F50"/>
  <c r="G50"/>
  <c r="F51"/>
  <c r="F52"/>
  <c r="C58"/>
  <c r="D58"/>
  <c r="E58"/>
  <c r="F59"/>
  <c r="G59"/>
  <c r="G61"/>
  <c r="E63"/>
  <c r="E62" s="1"/>
  <c r="F64"/>
  <c r="G64"/>
  <c r="F65"/>
  <c r="G65"/>
  <c r="F66"/>
  <c r="G66"/>
  <c r="F68"/>
  <c r="F70"/>
  <c r="G70"/>
  <c r="G73"/>
  <c r="G74"/>
  <c r="F76"/>
  <c r="G76"/>
  <c r="F77"/>
  <c r="G77"/>
  <c r="F78"/>
  <c r="G78"/>
  <c r="F79"/>
  <c r="G79"/>
  <c r="F80"/>
  <c r="G80"/>
  <c r="F81"/>
  <c r="G81"/>
  <c r="F82"/>
  <c r="G82"/>
  <c r="F83"/>
  <c r="G83"/>
  <c r="C84"/>
  <c r="D84"/>
  <c r="E84"/>
  <c r="F85"/>
  <c r="G85"/>
  <c r="C86"/>
  <c r="D86"/>
  <c r="E86"/>
  <c r="F87"/>
  <c r="G87"/>
  <c r="F88"/>
  <c r="G88"/>
  <c r="F89"/>
  <c r="G89"/>
  <c r="F91"/>
  <c r="G91"/>
  <c r="F92"/>
  <c r="G92"/>
  <c r="F93"/>
  <c r="G93"/>
  <c r="F94"/>
  <c r="G94"/>
  <c r="F95"/>
  <c r="G95"/>
  <c r="F96"/>
  <c r="G96"/>
  <c r="F97"/>
  <c r="G97"/>
  <c r="F99"/>
  <c r="G99"/>
  <c r="G100"/>
  <c r="F101"/>
  <c r="G101"/>
  <c r="F102"/>
  <c r="G102"/>
  <c r="C103"/>
  <c r="F103" s="1"/>
  <c r="D103"/>
  <c r="G103" s="1"/>
  <c r="E103"/>
  <c r="F104"/>
  <c r="G104"/>
  <c r="F105"/>
  <c r="G105"/>
  <c r="F107"/>
  <c r="G107"/>
  <c r="F108"/>
  <c r="G108"/>
  <c r="F109"/>
  <c r="G109"/>
  <c r="F110"/>
  <c r="G110"/>
  <c r="F111"/>
  <c r="G111"/>
  <c r="F112"/>
  <c r="G112"/>
  <c r="F114"/>
  <c r="G114"/>
  <c r="F115"/>
  <c r="G115"/>
  <c r="F119"/>
  <c r="G119"/>
  <c r="F120"/>
  <c r="G120"/>
  <c r="F121"/>
  <c r="G121"/>
  <c r="F122"/>
  <c r="G122"/>
  <c r="F123"/>
  <c r="G123"/>
  <c r="F125"/>
  <c r="G125"/>
  <c r="F126"/>
  <c r="G126"/>
  <c r="F127"/>
  <c r="G127"/>
  <c r="C128"/>
  <c r="F129"/>
  <c r="G129"/>
  <c r="F130"/>
  <c r="G130"/>
  <c r="F131"/>
  <c r="G131"/>
  <c r="C132"/>
  <c r="F132" s="1"/>
  <c r="F133"/>
  <c r="G133"/>
  <c r="F134"/>
  <c r="F135"/>
  <c r="G135"/>
  <c r="F41" l="1"/>
  <c r="E136"/>
  <c r="G106"/>
  <c r="D23"/>
  <c r="F20"/>
  <c r="E23"/>
  <c r="C23"/>
  <c r="F36"/>
  <c r="G58"/>
  <c r="F58"/>
  <c r="C8"/>
  <c r="D8"/>
  <c r="F17"/>
  <c r="G128"/>
  <c r="F106"/>
  <c r="G32"/>
  <c r="F32"/>
  <c r="G17"/>
  <c r="G36"/>
  <c r="G24"/>
  <c r="F113"/>
  <c r="G9"/>
  <c r="F128"/>
  <c r="G124"/>
  <c r="F124"/>
  <c r="E8"/>
  <c r="G63"/>
  <c r="G62"/>
  <c r="F63"/>
  <c r="F9"/>
  <c r="F24"/>
  <c r="G86"/>
  <c r="G84"/>
  <c r="G20"/>
  <c r="G118"/>
  <c r="F118"/>
  <c r="G113"/>
  <c r="D136"/>
  <c r="F98"/>
  <c r="G98"/>
  <c r="F90"/>
  <c r="G90"/>
  <c r="F86"/>
  <c r="F75"/>
  <c r="G75"/>
  <c r="C136"/>
  <c r="F62"/>
  <c r="F84"/>
  <c r="E7" l="1"/>
  <c r="D7"/>
  <c r="D72" s="1"/>
  <c r="F8"/>
  <c r="G23"/>
  <c r="G8"/>
  <c r="F23"/>
  <c r="E72"/>
  <c r="E137" s="1"/>
  <c r="C7"/>
  <c r="F136"/>
  <c r="G136"/>
  <c r="G7" l="1"/>
  <c r="G72"/>
  <c r="F7"/>
  <c r="C72"/>
  <c r="F72" l="1"/>
  <c r="C137"/>
</calcChain>
</file>

<file path=xl/sharedStrings.xml><?xml version="1.0" encoding="utf-8"?>
<sst xmlns="http://schemas.openxmlformats.org/spreadsheetml/2006/main" count="277" uniqueCount="271">
  <si>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</si>
  <si>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</si>
  <si>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</si>
  <si>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</si>
  <si>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</si>
  <si>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</si>
  <si>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</si>
  <si>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</si>
  <si>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</si>
  <si>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</si>
  <si>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</si>
  <si>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</si>
  <si>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</si>
  <si>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</si>
  <si>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</si>
  <si>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</si>
  <si>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</si>
  <si>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</si>
  <si>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</si>
  <si>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</si>
  <si>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</si>
  <si>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</si>
  <si>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</si>
  <si>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</si>
  <si>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</si>
  <si>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</si>
  <si>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</si>
  <si>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</si>
  <si>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</si>
  <si>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</si>
  <si>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</si>
  <si>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</si>
  <si>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</si>
  <si>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</si>
  <si>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</si>
  <si>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</si>
  <si>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</si>
  <si>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</si>
  <si>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</si>
  <si>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</si>
  <si>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</si>
  <si>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</si>
  <si>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</si>
  <si>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</si>
  <si>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</si>
  <si>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</si>
  <si>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</si>
  <si>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</si>
  <si>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</si>
  <si>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</si>
  <si>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</si>
  <si>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</si>
  <si>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</si>
  <si>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</si>
  <si>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</si>
  <si>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</si>
  <si>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</si>
  <si>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</si>
  <si>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</si>
  <si>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</si>
  <si>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</si>
  <si>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</si>
  <si>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</si>
  <si>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</si>
  <si>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</si>
  <si>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</si>
  <si>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</si>
  <si>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</si>
  <si>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</si>
  <si>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</si>
  <si>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</si>
  <si>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</si>
  <si>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</si>
  <si>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</si>
  <si>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</si>
  <si>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</si>
  <si>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</si>
  <si>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</si>
  <si>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</si>
  <si>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</si>
  <si>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</si>
  <si>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</si>
  <si>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</si>
  <si>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</si>
  <si>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</si>
  <si>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</si>
  <si>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</si>
  <si>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</si>
  <si>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</si>
  <si>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</si>
  <si>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</si>
  <si>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</si>
  <si>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</si>
  <si>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</si>
  <si>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</si>
  <si>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</si>
  <si>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</si>
  <si>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</si>
  <si>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</si>
  <si>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</si>
  <si>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</si>
  <si>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</si>
  <si>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</si>
  <si>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</si>
  <si>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</si>
  <si>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</si>
  <si>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</si>
  <si>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</si>
  <si>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</si>
  <si>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</si>
  <si>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</si>
  <si>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</si>
  <si>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</si>
  <si>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</si>
  <si>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</si>
  <si>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</si>
  <si>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</si>
  <si>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</si>
  <si>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</si>
  <si>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</si>
  <si>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</si>
  <si>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</si>
  <si>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</si>
  <si>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</si>
  <si>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</si>
  <si>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</si>
  <si>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</si>
  <si>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</si>
  <si>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</si>
  <si>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</si>
  <si>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</si>
  <si>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</si>
  <si>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</si>
  <si>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</si>
  <si>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</si>
  <si>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</si>
  <si>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</si>
  <si>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</si>
  <si>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</si>
  <si>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</si>
  <si>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</si>
  <si>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</si>
  <si>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</si>
  <si>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</si>
  <si>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</si>
  <si>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</si>
  <si>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</si>
  <si>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</si>
  <si>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</si>
  <si>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</si>
  <si>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</si>
  <si>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</si>
  <si>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</si>
  <si>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</si>
  <si>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</si>
  <si>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</si>
  <si>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</si>
  <si>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</si>
  <si>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</si>
  <si>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</si>
  <si>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</si>
  <si>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</si>
  <si>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</si>
  <si>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</si>
  <si>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</si>
  <si>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</si>
  <si>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</si>
  <si>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</si>
  <si>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</si>
  <si>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</si>
  <si>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</si>
  <si>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</si>
  <si>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</si>
  <si>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</si>
  <si>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</si>
  <si>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</si>
  <si>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</si>
  <si>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</si>
  <si>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</si>
  <si>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</si>
  <si>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</si>
  <si>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</si>
  <si>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</si>
  <si>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</si>
  <si>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</si>
  <si>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</si>
  <si>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</si>
  <si>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</si>
  <si>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</si>
  <si>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</si>
  <si>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</si>
  <si>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</si>
  <si>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</si>
  <si>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</si>
  <si>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</si>
  <si>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</si>
  <si>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</si>
  <si>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</si>
  <si>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</si>
  <si>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</si>
  <si>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</si>
  <si>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</si>
  <si>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</si>
  <si>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</si>
  <si>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</si>
  <si>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</si>
  <si>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</si>
  <si>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</si>
  <si>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</si>
  <si>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</si>
  <si>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</si>
  <si>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</si>
  <si>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</si>
  <si>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</si>
  <si>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</si>
  <si>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</si>
  <si>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</si>
  <si>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</si>
  <si>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</si>
  <si>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</si>
  <si>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</si>
  <si>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</si>
  <si>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</si>
  <si>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</si>
  <si>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</si>
  <si>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</si>
  <si>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</si>
  <si>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</si>
  <si>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</si>
  <si>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</si>
  <si>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</si>
  <si>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</si>
  <si>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</si>
  <si>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</si>
  <si>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</si>
  <si>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</si>
  <si>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</si>
  <si>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</si>
  <si>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</si>
  <si>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</si>
  <si>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</si>
  <si>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</si>
  <si>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</si>
  <si>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</si>
  <si>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</si>
  <si>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</si>
  <si>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</si>
  <si>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</si>
  <si>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</si>
  <si>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</si>
  <si>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</si>
  <si>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</si>
  <si>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</si>
  <si>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</si>
  <si>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</si>
  <si>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</si>
  <si>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</si>
  <si>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</si>
  <si>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</si>
  <si>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</si>
  <si>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</si>
  <si>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С.А.Солуянова</t>
  </si>
  <si>
    <t>Заместитель главы администрации - начальник финансового управления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</si>
  <si>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</si>
  <si>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</si>
  <si>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</si>
  <si>
    <t xml:space="preserve">Назначено на 1 полугодие </t>
  </si>
  <si>
    <t>% исполнения к полугодовым  назначениям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</si>
  <si>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</si>
  <si>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</si>
  <si>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 01.06.2026 г.</t>
  </si>
</sst>
</file>

<file path=xl/styles.xml><?xml version="1.0" encoding="utf-8"?>
<styleSheet xmlns="http://schemas.openxmlformats.org/spreadsheetml/2006/main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167" fontId="3" fillId="0" borderId="26" xfId="0" applyNumberFormat="1" applyFont="1" applyBorder="1" applyAlignment="1">
      <alignment horizontal="left" vertical="center" wrapText="1"/>
    </xf>
    <xf numFmtId="0" fontId="3" fillId="0" borderId="23" xfId="3" applyNumberFormat="1" applyFont="1" applyFill="1" applyBorder="1" applyAlignment="1" applyProtection="1">
      <alignment vertical="center" wrapText="1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142"/>
  <sheetViews>
    <sheetView showZeros="0" tabSelected="1" zoomScale="80" zoomScaleNormal="80" workbookViewId="0">
      <pane ySplit="7" topLeftCell="A8" activePane="bottomLeft" state="frozen"/>
      <selection pane="bottomLeft" activeCell="I5" sqref="I5"/>
    </sheetView>
  </sheetViews>
  <sheetFormatPr defaultRowHeight="15.6"/>
  <cols>
    <col min="1" max="1" width="28.5546875" style="1" customWidth="1"/>
    <col min="2" max="2" width="80.109375" style="1" customWidth="1"/>
    <col min="3" max="3" width="15.88671875" style="1" customWidth="1"/>
    <col min="4" max="4" width="17.44140625" style="1" customWidth="1"/>
    <col min="5" max="5" width="15.33203125" style="1" customWidth="1"/>
    <col min="6" max="6" width="11.88671875" style="1" customWidth="1"/>
    <col min="7" max="7" width="13.109375" style="1" customWidth="1"/>
    <col min="8" max="254" width="9.109375" style="1" customWidth="1"/>
  </cols>
  <sheetData>
    <row r="1" spans="1:7" ht="61.2" customHeight="1">
      <c r="A1" s="139" t="s">
        <v>0</v>
      </c>
      <c r="B1" s="139"/>
      <c r="C1" s="139"/>
      <c r="D1" s="139"/>
      <c r="E1" s="139"/>
      <c r="F1" s="139"/>
      <c r="G1" s="139"/>
    </row>
    <row r="2" spans="1:7" ht="28.2" customHeight="1">
      <c r="A2" s="140" t="s">
        <v>270</v>
      </c>
      <c r="B2" s="140"/>
      <c r="C2" s="140"/>
      <c r="D2" s="140"/>
      <c r="E2" s="140"/>
      <c r="F2" s="140"/>
      <c r="G2" s="140"/>
    </row>
    <row r="3" spans="1:7">
      <c r="A3" s="2"/>
      <c r="B3" s="3"/>
      <c r="C3" s="4"/>
      <c r="D3" s="4"/>
      <c r="E3" s="5"/>
      <c r="F3" s="5"/>
    </row>
    <row r="4" spans="1:7" ht="66.599999999999994" customHeight="1">
      <c r="A4" s="6" t="s">
        <v>1</v>
      </c>
      <c r="B4" s="7" t="s">
        <v>2</v>
      </c>
      <c r="C4" s="6" t="s">
        <v>3</v>
      </c>
      <c r="D4" s="8" t="s">
        <v>266</v>
      </c>
      <c r="E4" s="8" t="s">
        <v>4</v>
      </c>
      <c r="F4" s="138" t="s">
        <v>5</v>
      </c>
      <c r="G4" s="137" t="s">
        <v>267</v>
      </c>
    </row>
    <row r="5" spans="1:7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 ht="27" customHeight="1">
      <c r="A6" s="15"/>
      <c r="B6" s="16" t="s">
        <v>8</v>
      </c>
      <c r="C6" s="17"/>
      <c r="D6" s="17"/>
      <c r="E6" s="18"/>
      <c r="F6" s="18"/>
      <c r="G6" s="19"/>
    </row>
    <row r="7" spans="1:7" ht="28.2" customHeight="1">
      <c r="A7" s="20" t="s">
        <v>9</v>
      </c>
      <c r="B7" s="21" t="s">
        <v>10</v>
      </c>
      <c r="C7" s="22">
        <f>C8+C23</f>
        <v>1318308.3</v>
      </c>
      <c r="D7" s="22">
        <f>D8+D23</f>
        <v>496796.5</v>
      </c>
      <c r="E7" s="22">
        <f>E8+E23</f>
        <v>438477.5</v>
      </c>
      <c r="F7" s="22">
        <f t="shared" ref="F7:F57" si="0">IF(C7&gt;0,E7/C7*100,0)</f>
        <v>33.260618931095252</v>
      </c>
      <c r="G7" s="22">
        <f t="shared" ref="G7:G39" si="1">IF(D7&gt;0,E7/D7*100,0)</f>
        <v>88.260988151083993</v>
      </c>
    </row>
    <row r="8" spans="1:7" ht="21" customHeight="1">
      <c r="A8" s="128"/>
      <c r="B8" s="129" t="s">
        <v>11</v>
      </c>
      <c r="C8" s="130">
        <f>SUM(C9+C11+C12+C17+C20)</f>
        <v>1233051.1000000001</v>
      </c>
      <c r="D8" s="130">
        <f>D9+D12+D17+D20+D11</f>
        <v>452961.7</v>
      </c>
      <c r="E8" s="130">
        <f>E9+E12+E17+E20+E11</f>
        <v>391864.1</v>
      </c>
      <c r="F8" s="130">
        <f t="shared" si="0"/>
        <v>31.780037339896129</v>
      </c>
      <c r="G8" s="130">
        <f t="shared" si="1"/>
        <v>86.511530665837739</v>
      </c>
    </row>
    <row r="9" spans="1:7">
      <c r="A9" s="24" t="s">
        <v>12</v>
      </c>
      <c r="B9" s="25" t="s">
        <v>13</v>
      </c>
      <c r="C9" s="26">
        <f>C10</f>
        <v>710520.8</v>
      </c>
      <c r="D9" s="26">
        <f>D10</f>
        <v>283711</v>
      </c>
      <c r="E9" s="26">
        <v>246335</v>
      </c>
      <c r="F9" s="27">
        <f t="shared" si="0"/>
        <v>34.66963950949782</v>
      </c>
      <c r="G9" s="26">
        <f t="shared" si="1"/>
        <v>86.826030714353692</v>
      </c>
    </row>
    <row r="10" spans="1:7" s="1" customFormat="1" ht="27.6" customHeight="1">
      <c r="A10" s="28" t="s">
        <v>14</v>
      </c>
      <c r="B10" s="29" t="s">
        <v>15</v>
      </c>
      <c r="C10" s="30">
        <v>710520.8</v>
      </c>
      <c r="D10" s="30">
        <v>283711</v>
      </c>
      <c r="E10" s="31">
        <v>246335</v>
      </c>
      <c r="F10" s="31">
        <f t="shared" si="0"/>
        <v>34.66963950949782</v>
      </c>
      <c r="G10" s="26">
        <f t="shared" si="1"/>
        <v>86.826030714353692</v>
      </c>
    </row>
    <row r="11" spans="1:7" s="1" customFormat="1" ht="40.799999999999997" customHeight="1">
      <c r="A11" s="32" t="s">
        <v>16</v>
      </c>
      <c r="B11" s="33" t="s">
        <v>17</v>
      </c>
      <c r="C11" s="34">
        <v>64033.2</v>
      </c>
      <c r="D11" s="34">
        <v>29949.5</v>
      </c>
      <c r="E11" s="34">
        <v>23821.3</v>
      </c>
      <c r="F11" s="31">
        <f t="shared" si="0"/>
        <v>37.201482980703759</v>
      </c>
      <c r="G11" s="26">
        <f t="shared" si="1"/>
        <v>79.538222674835964</v>
      </c>
    </row>
    <row r="12" spans="1:7" s="1" customFormat="1">
      <c r="A12" s="32" t="s">
        <v>18</v>
      </c>
      <c r="B12" s="35" t="s">
        <v>19</v>
      </c>
      <c r="C12" s="34">
        <f>SUM(C13:C16)</f>
        <v>145159.9</v>
      </c>
      <c r="D12" s="34">
        <f>SUM(D13:D16)</f>
        <v>82013.600000000006</v>
      </c>
      <c r="E12" s="34">
        <f>SUM(E13:E16)</f>
        <v>71826</v>
      </c>
      <c r="F12" s="31">
        <f t="shared" si="0"/>
        <v>49.480607247593859</v>
      </c>
      <c r="G12" s="26">
        <f t="shared" si="1"/>
        <v>87.578157768955393</v>
      </c>
    </row>
    <row r="13" spans="1:7" s="1" customFormat="1" ht="31.2">
      <c r="A13" s="36" t="s">
        <v>20</v>
      </c>
      <c r="B13" s="37" t="s">
        <v>21</v>
      </c>
      <c r="C13" s="30">
        <v>133767.29999999999</v>
      </c>
      <c r="D13" s="30">
        <v>73627.5</v>
      </c>
      <c r="E13" s="30">
        <v>66024.600000000006</v>
      </c>
      <c r="F13" s="31">
        <f t="shared" si="0"/>
        <v>49.357802691689237</v>
      </c>
      <c r="G13" s="26">
        <f t="shared" si="1"/>
        <v>89.67383110930021</v>
      </c>
    </row>
    <row r="14" spans="1:7" s="1" customFormat="1" ht="28.2" customHeight="1">
      <c r="A14" s="28" t="s">
        <v>22</v>
      </c>
      <c r="B14" s="29" t="s">
        <v>23</v>
      </c>
      <c r="C14" s="30"/>
      <c r="D14" s="30">
        <v>0</v>
      </c>
      <c r="E14" s="30">
        <v>5.7</v>
      </c>
      <c r="F14" s="31">
        <f t="shared" si="0"/>
        <v>0</v>
      </c>
      <c r="G14" s="26">
        <f t="shared" si="1"/>
        <v>0</v>
      </c>
    </row>
    <row r="15" spans="1:7" s="1" customFormat="1" ht="22.2" customHeight="1">
      <c r="A15" s="28" t="s">
        <v>24</v>
      </c>
      <c r="B15" s="29" t="s">
        <v>25</v>
      </c>
      <c r="C15" s="30">
        <v>6320</v>
      </c>
      <c r="D15" s="30">
        <v>5885.3</v>
      </c>
      <c r="E15" s="30">
        <v>4537.7</v>
      </c>
      <c r="F15" s="31">
        <f t="shared" si="0"/>
        <v>71.799050632911388</v>
      </c>
      <c r="G15" s="26">
        <f t="shared" si="1"/>
        <v>77.102271761847305</v>
      </c>
    </row>
    <row r="16" spans="1:7" s="1" customFormat="1" ht="24" customHeight="1">
      <c r="A16" s="28" t="s">
        <v>26</v>
      </c>
      <c r="B16" s="29" t="s">
        <v>252</v>
      </c>
      <c r="C16" s="30">
        <v>5072.6000000000004</v>
      </c>
      <c r="D16" s="30">
        <v>2500.8000000000002</v>
      </c>
      <c r="E16" s="30">
        <v>1258</v>
      </c>
      <c r="F16" s="31"/>
      <c r="G16" s="26"/>
    </row>
    <row r="17" spans="1:7" s="1" customFormat="1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41650.700000000004</v>
      </c>
      <c r="E17" s="34">
        <f>SUM(E18:E19)</f>
        <v>37281.599999999999</v>
      </c>
      <c r="F17" s="31">
        <f t="shared" si="0"/>
        <v>13.43332951393468</v>
      </c>
      <c r="G17" s="26">
        <f t="shared" si="1"/>
        <v>89.510140285757487</v>
      </c>
    </row>
    <row r="18" spans="1:7" s="1" customFormat="1" ht="21" customHeight="1">
      <c r="A18" s="28" t="s">
        <v>29</v>
      </c>
      <c r="B18" s="29" t="s">
        <v>30</v>
      </c>
      <c r="C18" s="30">
        <v>100107.4</v>
      </c>
      <c r="D18" s="30">
        <v>5895.4</v>
      </c>
      <c r="E18" s="30">
        <v>4567.6000000000004</v>
      </c>
      <c r="F18" s="31">
        <f t="shared" si="0"/>
        <v>4.5626996605645544</v>
      </c>
      <c r="G18" s="26">
        <f t="shared" si="1"/>
        <v>77.4773552261085</v>
      </c>
    </row>
    <row r="19" spans="1:7" s="1" customFormat="1" ht="23.4" customHeight="1">
      <c r="A19" s="28" t="s">
        <v>31</v>
      </c>
      <c r="B19" s="29" t="s">
        <v>32</v>
      </c>
      <c r="C19" s="30">
        <v>177423.2</v>
      </c>
      <c r="D19" s="30">
        <v>35755.300000000003</v>
      </c>
      <c r="E19" s="30">
        <v>32714</v>
      </c>
      <c r="F19" s="31">
        <f t="shared" si="0"/>
        <v>18.438400389577009</v>
      </c>
      <c r="G19" s="26">
        <f t="shared" si="1"/>
        <v>91.494128143240289</v>
      </c>
    </row>
    <row r="20" spans="1:7" s="1" customFormat="1" ht="24.6" customHeight="1">
      <c r="A20" s="32" t="s">
        <v>33</v>
      </c>
      <c r="B20" s="35" t="s">
        <v>34</v>
      </c>
      <c r="C20" s="34">
        <f>SUM(C21:C22)</f>
        <v>35806.6</v>
      </c>
      <c r="D20" s="34">
        <f>SUM(D21:D22)</f>
        <v>15636.9</v>
      </c>
      <c r="E20" s="34">
        <f>SUM(E21:E22)</f>
        <v>12600.2</v>
      </c>
      <c r="F20" s="31">
        <f t="shared" si="0"/>
        <v>35.189601916965032</v>
      </c>
      <c r="G20" s="26">
        <f t="shared" si="1"/>
        <v>80.57991034028484</v>
      </c>
    </row>
    <row r="21" spans="1:7" s="1" customFormat="1" ht="51" customHeight="1">
      <c r="A21" s="28" t="s">
        <v>35</v>
      </c>
      <c r="B21" s="29" t="s">
        <v>36</v>
      </c>
      <c r="C21" s="30">
        <v>35776.6</v>
      </c>
      <c r="D21" s="30">
        <v>15616.9</v>
      </c>
      <c r="E21" s="30">
        <v>12600.2</v>
      </c>
      <c r="F21" s="31">
        <f t="shared" si="0"/>
        <v>35.219109697399979</v>
      </c>
      <c r="G21" s="26">
        <f t="shared" si="1"/>
        <v>80.683106122213772</v>
      </c>
    </row>
    <row r="22" spans="1:7" s="1" customFormat="1" ht="46.8" customHeight="1">
      <c r="A22" s="28" t="s">
        <v>37</v>
      </c>
      <c r="B22" s="29" t="s">
        <v>38</v>
      </c>
      <c r="C22" s="30">
        <v>30</v>
      </c>
      <c r="D22" s="30">
        <v>20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ht="19.2" customHeight="1">
      <c r="A23" s="131"/>
      <c r="B23" s="123" t="s">
        <v>39</v>
      </c>
      <c r="C23" s="124">
        <f>C24+C35+C36+C41+C58</f>
        <v>85257.2</v>
      </c>
      <c r="D23" s="124">
        <f>D24+D35+D36+D41+D58</f>
        <v>43834.8</v>
      </c>
      <c r="E23" s="124">
        <f>E24+E35+E36+E41+E58</f>
        <v>46613.4</v>
      </c>
      <c r="F23" s="124">
        <f t="shared" si="0"/>
        <v>54.6738574572001</v>
      </c>
      <c r="G23" s="130">
        <f t="shared" si="1"/>
        <v>106.33879931013715</v>
      </c>
    </row>
    <row r="24" spans="1:7" ht="42.6" customHeight="1">
      <c r="A24" s="24" t="s">
        <v>40</v>
      </c>
      <c r="B24" s="25" t="s">
        <v>41</v>
      </c>
      <c r="C24" s="26">
        <f>SUM(C25:C32)</f>
        <v>50793.9</v>
      </c>
      <c r="D24" s="26">
        <f>SUM(D25:D32)</f>
        <v>25397.600000000002</v>
      </c>
      <c r="E24" s="26">
        <f>SUM(E25:E32)</f>
        <v>20972.6</v>
      </c>
      <c r="F24" s="31">
        <f t="shared" si="0"/>
        <v>41.289603672881974</v>
      </c>
      <c r="G24" s="26">
        <f t="shared" si="1"/>
        <v>82.577093898636079</v>
      </c>
    </row>
    <row r="25" spans="1:7" ht="74.25" customHeight="1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61.2" customHeight="1">
      <c r="A26" s="28" t="s">
        <v>44</v>
      </c>
      <c r="B26" s="29" t="s">
        <v>45</v>
      </c>
      <c r="C26" s="31">
        <v>20294.900000000001</v>
      </c>
      <c r="D26" s="31">
        <v>10147.4</v>
      </c>
      <c r="E26" s="31">
        <v>8540.9</v>
      </c>
      <c r="F26" s="31">
        <f t="shared" si="0"/>
        <v>42.083971835288665</v>
      </c>
      <c r="G26" s="26">
        <f t="shared" si="1"/>
        <v>84.168358397224907</v>
      </c>
    </row>
    <row r="27" spans="1:7" s="1" customFormat="1" ht="78" customHeight="1">
      <c r="A27" s="28" t="s">
        <v>46</v>
      </c>
      <c r="B27" s="29" t="s">
        <v>47</v>
      </c>
      <c r="C27" s="30">
        <v>1690.9</v>
      </c>
      <c r="D27" s="30">
        <v>845.4</v>
      </c>
      <c r="E27" s="30">
        <v>841.6</v>
      </c>
      <c r="F27" s="31">
        <f t="shared" si="0"/>
        <v>49.772310603820443</v>
      </c>
      <c r="G27" s="26">
        <f t="shared" si="1"/>
        <v>99.550508634965709</v>
      </c>
    </row>
    <row r="28" spans="1:7" s="1" customFormat="1" ht="73.8" customHeight="1">
      <c r="A28" s="28" t="s">
        <v>48</v>
      </c>
      <c r="B28" s="29" t="s">
        <v>49</v>
      </c>
      <c r="C28" s="30">
        <v>881.7</v>
      </c>
      <c r="D28" s="30">
        <v>440.7</v>
      </c>
      <c r="E28" s="30">
        <v>562.1</v>
      </c>
      <c r="F28" s="31">
        <f t="shared" si="0"/>
        <v>63.751843030509249</v>
      </c>
      <c r="G28" s="26">
        <f t="shared" si="1"/>
        <v>127.54708418425234</v>
      </c>
    </row>
    <row r="29" spans="1:7" s="1" customFormat="1" ht="39.6" customHeight="1">
      <c r="A29" s="28" t="s">
        <v>50</v>
      </c>
      <c r="B29" s="29" t="s">
        <v>51</v>
      </c>
      <c r="C29" s="30">
        <v>17705</v>
      </c>
      <c r="D29" s="30">
        <v>8852.4</v>
      </c>
      <c r="E29" s="30">
        <v>6156.4</v>
      </c>
      <c r="F29" s="31">
        <f t="shared" si="0"/>
        <v>34.77209827732279</v>
      </c>
      <c r="G29" s="26">
        <f t="shared" si="1"/>
        <v>69.544982151732853</v>
      </c>
    </row>
    <row r="30" spans="1:7" s="1" customFormat="1" ht="37.799999999999997" customHeight="1">
      <c r="A30" s="36" t="s">
        <v>52</v>
      </c>
      <c r="B30" s="37" t="s">
        <v>53</v>
      </c>
      <c r="C30" s="30">
        <v>80</v>
      </c>
      <c r="D30" s="30">
        <v>40</v>
      </c>
      <c r="E30" s="30">
        <v>15.5</v>
      </c>
      <c r="F30" s="31">
        <f t="shared" si="0"/>
        <v>19.375</v>
      </c>
      <c r="G30" s="26">
        <f t="shared" si="1"/>
        <v>38.75</v>
      </c>
    </row>
    <row r="31" spans="1:7" s="1" customFormat="1" ht="28.2" customHeight="1">
      <c r="A31" s="28" t="s">
        <v>54</v>
      </c>
      <c r="B31" s="29" t="s">
        <v>55</v>
      </c>
      <c r="C31" s="30">
        <v>11</v>
      </c>
      <c r="D31" s="30">
        <v>0</v>
      </c>
      <c r="E31" s="30"/>
      <c r="F31" s="31">
        <f t="shared" si="0"/>
        <v>0</v>
      </c>
      <c r="G31" s="26">
        <f t="shared" si="1"/>
        <v>0</v>
      </c>
    </row>
    <row r="32" spans="1:7" s="38" customFormat="1" ht="90" customHeight="1">
      <c r="A32" s="32" t="s">
        <v>56</v>
      </c>
      <c r="B32" s="35" t="s">
        <v>57</v>
      </c>
      <c r="C32" s="34">
        <f>SUM(C33:C34)</f>
        <v>10130.4</v>
      </c>
      <c r="D32" s="34">
        <f>SUM(D33:D34)</f>
        <v>5071.7</v>
      </c>
      <c r="E32" s="34">
        <v>4856.1000000000004</v>
      </c>
      <c r="F32" s="26">
        <f t="shared" si="0"/>
        <v>47.935915659796265</v>
      </c>
      <c r="G32" s="26">
        <f t="shared" si="1"/>
        <v>95.748959914821469</v>
      </c>
    </row>
    <row r="33" spans="1:7" s="1" customFormat="1" ht="76.2" customHeight="1">
      <c r="A33" s="28" t="s">
        <v>58</v>
      </c>
      <c r="B33" s="29" t="s">
        <v>59</v>
      </c>
      <c r="C33" s="30">
        <v>7479.4</v>
      </c>
      <c r="D33" s="30">
        <v>3750.4</v>
      </c>
      <c r="E33" s="30">
        <v>3797.7</v>
      </c>
      <c r="F33" s="31">
        <f t="shared" si="0"/>
        <v>50.775463272455013</v>
      </c>
      <c r="G33" s="26">
        <f t="shared" si="1"/>
        <v>101.26119880546074</v>
      </c>
    </row>
    <row r="34" spans="1:7" s="1" customFormat="1" ht="93.6">
      <c r="A34" s="28" t="s">
        <v>60</v>
      </c>
      <c r="B34" s="29" t="s">
        <v>61</v>
      </c>
      <c r="C34" s="30">
        <v>2651</v>
      </c>
      <c r="D34" s="30">
        <v>1321.3</v>
      </c>
      <c r="E34" s="30">
        <v>1058.3</v>
      </c>
      <c r="F34" s="31">
        <f t="shared" si="0"/>
        <v>39.92078460958129</v>
      </c>
      <c r="G34" s="26">
        <f t="shared" si="1"/>
        <v>80.095360629682887</v>
      </c>
    </row>
    <row r="35" spans="1:7" s="1" customFormat="1" ht="26.4" customHeight="1">
      <c r="A35" s="32" t="s">
        <v>62</v>
      </c>
      <c r="B35" s="35" t="s">
        <v>63</v>
      </c>
      <c r="C35" s="34">
        <v>4393.7</v>
      </c>
      <c r="D35" s="34">
        <v>3352.3</v>
      </c>
      <c r="E35" s="34">
        <v>4585.7</v>
      </c>
      <c r="F35" s="31">
        <f t="shared" ref="F35" si="2">IF(C35&gt;0,E35/C35*100,0)</f>
        <v>104.36989325625328</v>
      </c>
      <c r="G35" s="26" t="s">
        <v>265</v>
      </c>
    </row>
    <row r="36" spans="1:7" s="1" customFormat="1" ht="33" customHeight="1">
      <c r="A36" s="32" t="s">
        <v>64</v>
      </c>
      <c r="B36" s="35" t="s">
        <v>65</v>
      </c>
      <c r="C36" s="34">
        <f>SUM(C38:C40)</f>
        <v>23000</v>
      </c>
      <c r="D36" s="34">
        <f>SUM(D38:D40)</f>
        <v>11050</v>
      </c>
      <c r="E36" s="34">
        <f>SUM(E37:E40)</f>
        <v>12590.199999999999</v>
      </c>
      <c r="F36" s="31">
        <f t="shared" si="0"/>
        <v>54.74</v>
      </c>
      <c r="G36" s="26">
        <f t="shared" si="1"/>
        <v>113.93846153846152</v>
      </c>
    </row>
    <row r="37" spans="1:7" s="1" customFormat="1" ht="95.4" customHeight="1">
      <c r="A37" s="28" t="s">
        <v>264</v>
      </c>
      <c r="B37" s="29" t="s">
        <v>263</v>
      </c>
      <c r="C37" s="34">
        <v>0</v>
      </c>
      <c r="D37" s="34">
        <v>0</v>
      </c>
      <c r="E37" s="30">
        <v>29.2</v>
      </c>
      <c r="F37" s="31"/>
      <c r="G37" s="26"/>
    </row>
    <row r="38" spans="1:7" s="1" customFormat="1" ht="43.8" customHeight="1">
      <c r="A38" s="28" t="s">
        <v>66</v>
      </c>
      <c r="B38" s="29" t="s">
        <v>67</v>
      </c>
      <c r="C38" s="30">
        <v>11500</v>
      </c>
      <c r="D38" s="30">
        <v>5750</v>
      </c>
      <c r="E38" s="30">
        <v>7966.5</v>
      </c>
      <c r="F38" s="31">
        <f t="shared" si="0"/>
        <v>69.27391304347826</v>
      </c>
      <c r="G38" s="26" t="s">
        <v>265</v>
      </c>
    </row>
    <row r="39" spans="1:7" s="1" customFormat="1" ht="68.400000000000006" customHeight="1">
      <c r="A39" s="28" t="s">
        <v>68</v>
      </c>
      <c r="B39" s="29" t="s">
        <v>69</v>
      </c>
      <c r="C39" s="30">
        <v>10000</v>
      </c>
      <c r="D39" s="30">
        <v>5000</v>
      </c>
      <c r="E39" s="30">
        <v>4329.3999999999996</v>
      </c>
      <c r="F39" s="31">
        <f t="shared" si="0"/>
        <v>43.293999999999997</v>
      </c>
      <c r="G39" s="26">
        <f t="shared" si="1"/>
        <v>86.587999999999994</v>
      </c>
    </row>
    <row r="40" spans="1:7" s="1" customFormat="1" ht="39.6" customHeight="1">
      <c r="A40" s="36" t="s">
        <v>70</v>
      </c>
      <c r="B40" s="37" t="s">
        <v>71</v>
      </c>
      <c r="C40" s="30">
        <v>1500</v>
      </c>
      <c r="D40" s="30">
        <v>300</v>
      </c>
      <c r="E40" s="30">
        <v>265.10000000000002</v>
      </c>
      <c r="F40" s="31">
        <f t="shared" ref="F40:F41" si="3">IF(C40&gt;0,E40/C40*100,0)</f>
        <v>17.673333333333336</v>
      </c>
      <c r="G40" s="26">
        <f t="shared" ref="G40" si="4">IF(D40&gt;0,E40/D40*100,0)</f>
        <v>88.366666666666674</v>
      </c>
    </row>
    <row r="41" spans="1:7" s="1" customFormat="1" ht="24" customHeight="1">
      <c r="A41" s="32" t="s">
        <v>72</v>
      </c>
      <c r="B41" s="35" t="s">
        <v>73</v>
      </c>
      <c r="C41" s="34">
        <f>SUM(C42:C57)</f>
        <v>5157.2</v>
      </c>
      <c r="D41" s="34">
        <f>SUM(D42:D57)</f>
        <v>2126.7999999999997</v>
      </c>
      <c r="E41" s="34">
        <f>SUM(E42:E57)</f>
        <v>7071.5</v>
      </c>
      <c r="F41" s="31">
        <f t="shared" si="3"/>
        <v>137.11897929108818</v>
      </c>
      <c r="G41" s="26" t="s">
        <v>265</v>
      </c>
    </row>
    <row r="42" spans="1:7" s="1" customFormat="1" ht="81" customHeight="1">
      <c r="A42" s="39" t="s">
        <v>74</v>
      </c>
      <c r="B42" s="40" t="s">
        <v>75</v>
      </c>
      <c r="C42" s="30">
        <v>130</v>
      </c>
      <c r="D42" s="30">
        <v>58.6</v>
      </c>
      <c r="E42" s="30">
        <v>46.2</v>
      </c>
      <c r="F42" s="31">
        <f t="shared" si="0"/>
        <v>35.53846153846154</v>
      </c>
      <c r="G42" s="26">
        <f t="shared" ref="G42:G55" si="5">IF(D42&gt;0,E42/D42*100,0)</f>
        <v>78.839590443686021</v>
      </c>
    </row>
    <row r="43" spans="1:7" s="1" customFormat="1" ht="93.6">
      <c r="A43" s="39" t="s">
        <v>76</v>
      </c>
      <c r="B43" s="40" t="s">
        <v>77</v>
      </c>
      <c r="C43" s="30">
        <v>280</v>
      </c>
      <c r="D43" s="30">
        <v>97</v>
      </c>
      <c r="E43" s="30">
        <v>13.5</v>
      </c>
      <c r="F43" s="31">
        <f t="shared" si="0"/>
        <v>4.8214285714285721</v>
      </c>
      <c r="G43" s="26" t="s">
        <v>265</v>
      </c>
    </row>
    <row r="44" spans="1:7" s="1" customFormat="1" ht="79.2" customHeight="1">
      <c r="A44" s="110" t="s">
        <v>78</v>
      </c>
      <c r="B44" s="111" t="s">
        <v>79</v>
      </c>
      <c r="C44" s="47">
        <v>150</v>
      </c>
      <c r="D44" s="30">
        <v>62</v>
      </c>
      <c r="E44" s="30">
        <v>6.2</v>
      </c>
      <c r="F44" s="31">
        <f t="shared" si="0"/>
        <v>4.1333333333333329</v>
      </c>
      <c r="G44" s="26">
        <f t="shared" si="5"/>
        <v>10</v>
      </c>
    </row>
    <row r="45" spans="1:7" s="1" customFormat="1" ht="89.4" customHeight="1">
      <c r="A45" s="115" t="s">
        <v>80</v>
      </c>
      <c r="B45" s="143" t="s">
        <v>81</v>
      </c>
      <c r="C45" s="116">
        <v>80</v>
      </c>
      <c r="D45" s="109">
        <v>36</v>
      </c>
      <c r="E45" s="30">
        <v>3</v>
      </c>
      <c r="F45" s="31">
        <f t="shared" si="0"/>
        <v>3.75</v>
      </c>
      <c r="G45" s="26">
        <f t="shared" si="5"/>
        <v>8.3333333333333321</v>
      </c>
    </row>
    <row r="46" spans="1:7" s="1" customFormat="1" ht="78">
      <c r="A46" s="112" t="s">
        <v>82</v>
      </c>
      <c r="B46" s="113" t="s">
        <v>83</v>
      </c>
      <c r="C46" s="114">
        <v>150</v>
      </c>
      <c r="D46" s="30">
        <v>50</v>
      </c>
      <c r="E46" s="30">
        <v>3</v>
      </c>
      <c r="F46" s="31">
        <f t="shared" si="0"/>
        <v>2</v>
      </c>
      <c r="G46" s="26">
        <f t="shared" si="5"/>
        <v>6</v>
      </c>
    </row>
    <row r="47" spans="1:7" s="1" customFormat="1" ht="82.8" customHeight="1">
      <c r="A47" s="39" t="s">
        <v>259</v>
      </c>
      <c r="B47" s="142" t="s">
        <v>260</v>
      </c>
      <c r="C47" s="114">
        <v>20</v>
      </c>
      <c r="D47" s="30">
        <v>20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98.4" customHeight="1">
      <c r="A48" s="39" t="s">
        <v>84</v>
      </c>
      <c r="B48" s="40" t="s">
        <v>85</v>
      </c>
      <c r="C48" s="30">
        <v>225</v>
      </c>
      <c r="D48" s="30">
        <v>110</v>
      </c>
      <c r="E48" s="30">
        <v>18</v>
      </c>
      <c r="F48" s="31">
        <f t="shared" si="0"/>
        <v>8</v>
      </c>
      <c r="G48" s="26">
        <f t="shared" si="5"/>
        <v>16.363636363636363</v>
      </c>
    </row>
    <row r="49" spans="1:7" s="1" customFormat="1" ht="93.6">
      <c r="A49" s="39" t="s">
        <v>86</v>
      </c>
      <c r="B49" s="40" t="s">
        <v>87</v>
      </c>
      <c r="C49" s="30">
        <v>50</v>
      </c>
      <c r="D49" s="30">
        <v>20</v>
      </c>
      <c r="E49" s="30">
        <v>0.3</v>
      </c>
      <c r="F49" s="31">
        <f t="shared" si="0"/>
        <v>0.6</v>
      </c>
      <c r="G49" s="26">
        <f t="shared" si="5"/>
        <v>1.5</v>
      </c>
    </row>
    <row r="50" spans="1:7" s="1" customFormat="1" ht="78">
      <c r="A50" s="39" t="s">
        <v>88</v>
      </c>
      <c r="B50" s="40" t="s">
        <v>89</v>
      </c>
      <c r="C50" s="30">
        <v>50</v>
      </c>
      <c r="D50" s="30">
        <v>24</v>
      </c>
      <c r="E50" s="30">
        <v>0.5</v>
      </c>
      <c r="F50" s="31">
        <f t="shared" si="0"/>
        <v>1</v>
      </c>
      <c r="G50" s="26">
        <f t="shared" si="5"/>
        <v>2.083333333333333</v>
      </c>
    </row>
    <row r="51" spans="1:7" s="1" customFormat="1" ht="79.8" customHeight="1">
      <c r="A51" s="39" t="s">
        <v>90</v>
      </c>
      <c r="B51" s="40" t="s">
        <v>91</v>
      </c>
      <c r="C51" s="30">
        <v>180</v>
      </c>
      <c r="D51" s="30">
        <v>83</v>
      </c>
      <c r="E51" s="30">
        <v>39</v>
      </c>
      <c r="F51" s="31">
        <f t="shared" si="0"/>
        <v>21.666666666666668</v>
      </c>
      <c r="G51" s="26">
        <f t="shared" si="5"/>
        <v>46.987951807228917</v>
      </c>
    </row>
    <row r="52" spans="1:7" s="1" customFormat="1" ht="95.4" customHeight="1">
      <c r="A52" s="39" t="s">
        <v>92</v>
      </c>
      <c r="B52" s="40" t="s">
        <v>93</v>
      </c>
      <c r="C52" s="30">
        <v>1446.4</v>
      </c>
      <c r="D52" s="30">
        <v>677</v>
      </c>
      <c r="E52" s="30">
        <v>487.1</v>
      </c>
      <c r="F52" s="31">
        <f t="shared" si="0"/>
        <v>33.676714601769916</v>
      </c>
      <c r="G52" s="26">
        <f t="shared" si="5"/>
        <v>71.949778434268836</v>
      </c>
    </row>
    <row r="53" spans="1:7" s="1" customFormat="1" ht="60.6" customHeight="1">
      <c r="A53" s="39" t="s">
        <v>94</v>
      </c>
      <c r="B53" s="41" t="s">
        <v>95</v>
      </c>
      <c r="C53" s="30">
        <v>102.3</v>
      </c>
      <c r="D53" s="30">
        <v>34.1</v>
      </c>
      <c r="E53" s="30">
        <v>12.7</v>
      </c>
      <c r="F53" s="31">
        <f t="shared" si="0"/>
        <v>12.41446725317693</v>
      </c>
      <c r="G53" s="26">
        <f t="shared" si="5"/>
        <v>37.243401759530784</v>
      </c>
    </row>
    <row r="54" spans="1:7" s="1" customFormat="1" ht="56.4" customHeight="1">
      <c r="A54" s="39" t="s">
        <v>96</v>
      </c>
      <c r="B54" s="41" t="s">
        <v>97</v>
      </c>
      <c r="C54" s="30">
        <v>1903.3</v>
      </c>
      <c r="D54" s="30">
        <v>655</v>
      </c>
      <c r="E54" s="30">
        <v>914.1</v>
      </c>
      <c r="F54" s="31">
        <f t="shared" si="0"/>
        <v>48.027110807544794</v>
      </c>
      <c r="G54" s="26" t="s">
        <v>265</v>
      </c>
    </row>
    <row r="55" spans="1:7" s="1" customFormat="1" ht="76.8" customHeight="1">
      <c r="A55" s="39" t="s">
        <v>253</v>
      </c>
      <c r="B55" s="42" t="s">
        <v>254</v>
      </c>
      <c r="C55" s="30"/>
      <c r="D55" s="30"/>
      <c r="E55" s="30">
        <v>99</v>
      </c>
      <c r="F55" s="31">
        <f t="shared" si="0"/>
        <v>0</v>
      </c>
      <c r="G55" s="26">
        <f t="shared" si="5"/>
        <v>0</v>
      </c>
    </row>
    <row r="56" spans="1:7" s="1" customFormat="1" ht="87" customHeight="1">
      <c r="A56" s="39" t="s">
        <v>98</v>
      </c>
      <c r="B56" s="42" t="s">
        <v>99</v>
      </c>
      <c r="C56" s="30">
        <v>46</v>
      </c>
      <c r="D56" s="30">
        <v>46</v>
      </c>
      <c r="E56" s="30">
        <v>3084.1</v>
      </c>
      <c r="F56" s="31">
        <f t="shared" si="0"/>
        <v>6704.565217391304</v>
      </c>
      <c r="G56" s="26" t="s">
        <v>265</v>
      </c>
    </row>
    <row r="57" spans="1:7" s="1" customFormat="1" ht="93.6">
      <c r="A57" s="43" t="s">
        <v>100</v>
      </c>
      <c r="B57" s="44" t="s">
        <v>101</v>
      </c>
      <c r="C57" s="30">
        <v>344.2</v>
      </c>
      <c r="D57" s="30">
        <v>154.1</v>
      </c>
      <c r="E57" s="30">
        <v>2344.8000000000002</v>
      </c>
      <c r="F57" s="31">
        <f t="shared" si="0"/>
        <v>681.23184195235331</v>
      </c>
      <c r="G57" s="26" t="s">
        <v>265</v>
      </c>
    </row>
    <row r="58" spans="1:7">
      <c r="A58" s="122" t="s">
        <v>102</v>
      </c>
      <c r="B58" s="123" t="s">
        <v>103</v>
      </c>
      <c r="C58" s="124">
        <f>SUM(C59:C61)</f>
        <v>1912.4</v>
      </c>
      <c r="D58" s="124">
        <f>SUM(D59:D61)</f>
        <v>1908.1000000000001</v>
      </c>
      <c r="E58" s="124">
        <f>SUM(E59:E61)</f>
        <v>1393.4</v>
      </c>
      <c r="F58" s="120">
        <f>IF(C58&gt;0,E58/C58*100,0)</f>
        <v>72.861326082409533</v>
      </c>
      <c r="G58" s="121">
        <f t="shared" ref="G58:G70" si="6">IF(D58&gt;0,E58/D58*100,0)</f>
        <v>73.025522771343219</v>
      </c>
    </row>
    <row r="59" spans="1:7" ht="24.6" customHeight="1">
      <c r="A59" s="28" t="s">
        <v>104</v>
      </c>
      <c r="B59" s="29" t="s">
        <v>105</v>
      </c>
      <c r="C59" s="34"/>
      <c r="D59" s="34"/>
      <c r="E59" s="30">
        <v>-1</v>
      </c>
      <c r="F59" s="31">
        <f t="shared" ref="F59:F70" si="7">IF(C59&gt;0,E59/C59*100,0)</f>
        <v>0</v>
      </c>
      <c r="G59" s="26">
        <f t="shared" si="6"/>
        <v>0</v>
      </c>
    </row>
    <row r="60" spans="1:7" ht="21" customHeight="1">
      <c r="A60" s="28" t="s">
        <v>106</v>
      </c>
      <c r="B60" s="29" t="s">
        <v>107</v>
      </c>
      <c r="C60" s="30">
        <v>8.6999999999999993</v>
      </c>
      <c r="D60" s="30">
        <v>4.4000000000000004</v>
      </c>
      <c r="E60" s="30">
        <v>3.9</v>
      </c>
      <c r="F60" s="31">
        <f t="shared" si="7"/>
        <v>44.827586206896555</v>
      </c>
      <c r="G60" s="26">
        <f t="shared" si="6"/>
        <v>88.636363636363626</v>
      </c>
    </row>
    <row r="61" spans="1:7" ht="24" customHeight="1">
      <c r="A61" s="45" t="s">
        <v>108</v>
      </c>
      <c r="B61" s="46" t="s">
        <v>109</v>
      </c>
      <c r="C61" s="47">
        <v>1903.7</v>
      </c>
      <c r="D61" s="47">
        <v>1903.7</v>
      </c>
      <c r="E61" s="47">
        <v>1390.5</v>
      </c>
      <c r="F61" s="31">
        <f>IF(C61&gt;0,E61/C61*100,0)</f>
        <v>73.041970898776071</v>
      </c>
      <c r="G61" s="26">
        <f t="shared" si="6"/>
        <v>73.041970898776071</v>
      </c>
    </row>
    <row r="62" spans="1:7" s="38" customFormat="1">
      <c r="A62" s="125" t="s">
        <v>110</v>
      </c>
      <c r="B62" s="126" t="s">
        <v>111</v>
      </c>
      <c r="C62" s="127">
        <f>C63+C68+C71+C70</f>
        <v>2423836.2000000007</v>
      </c>
      <c r="D62" s="127">
        <f>D63+D68+D71+D70</f>
        <v>1296717.9000000001</v>
      </c>
      <c r="E62" s="127">
        <f>E63+E68+E71+E70+E69</f>
        <v>854387.29999999993</v>
      </c>
      <c r="F62" s="127">
        <f t="shared" si="7"/>
        <v>35.249382775948298</v>
      </c>
      <c r="G62" s="127">
        <f t="shared" si="6"/>
        <v>65.88844805797774</v>
      </c>
    </row>
    <row r="63" spans="1:7" ht="36" customHeight="1">
      <c r="A63" s="48" t="s">
        <v>112</v>
      </c>
      <c r="B63" s="49" t="s">
        <v>113</v>
      </c>
      <c r="C63" s="50">
        <f>SUM(C64:C67)</f>
        <v>2415390.2000000002</v>
      </c>
      <c r="D63" s="50">
        <f>SUM(D64:D67)</f>
        <v>1301771.9000000001</v>
      </c>
      <c r="E63" s="50">
        <f>SUM(E64:E67)</f>
        <v>859637.3</v>
      </c>
      <c r="F63" s="51">
        <f t="shared" si="7"/>
        <v>35.589997011662959</v>
      </c>
      <c r="G63" s="50">
        <f t="shared" si="6"/>
        <v>66.035939168759128</v>
      </c>
    </row>
    <row r="64" spans="1:7" ht="22.2" customHeight="1">
      <c r="A64" s="36" t="s">
        <v>114</v>
      </c>
      <c r="B64" s="52" t="s">
        <v>115</v>
      </c>
      <c r="C64" s="31">
        <v>530194.9</v>
      </c>
      <c r="D64" s="31">
        <v>251842.6</v>
      </c>
      <c r="E64" s="31">
        <v>209868.7</v>
      </c>
      <c r="F64" s="51">
        <f t="shared" si="7"/>
        <v>39.583311721783822</v>
      </c>
      <c r="G64" s="50">
        <f t="shared" si="6"/>
        <v>83.333280390211982</v>
      </c>
    </row>
    <row r="65" spans="1:7" ht="33.6" customHeight="1">
      <c r="A65" s="36" t="s">
        <v>116</v>
      </c>
      <c r="B65" s="52" t="s">
        <v>117</v>
      </c>
      <c r="C65" s="31">
        <v>588607</v>
      </c>
      <c r="D65" s="31">
        <v>312376.2</v>
      </c>
      <c r="E65" s="31">
        <v>95333.6</v>
      </c>
      <c r="F65" s="51">
        <f t="shared" si="7"/>
        <v>16.196477445901934</v>
      </c>
      <c r="G65" s="50">
        <f t="shared" si="6"/>
        <v>30.518842344583231</v>
      </c>
    </row>
    <row r="66" spans="1:7" ht="23.4" customHeight="1">
      <c r="A66" s="36" t="s">
        <v>118</v>
      </c>
      <c r="B66" s="52" t="s">
        <v>119</v>
      </c>
      <c r="C66" s="31">
        <v>1278581.1000000001</v>
      </c>
      <c r="D66" s="31">
        <v>727457</v>
      </c>
      <c r="E66" s="31">
        <v>545203.30000000005</v>
      </c>
      <c r="F66" s="51">
        <f t="shared" si="7"/>
        <v>42.641276333585722</v>
      </c>
      <c r="G66" s="50">
        <f t="shared" si="6"/>
        <v>74.946464189635947</v>
      </c>
    </row>
    <row r="67" spans="1:7" ht="24" customHeight="1">
      <c r="A67" s="36" t="s">
        <v>250</v>
      </c>
      <c r="B67" s="37" t="s">
        <v>120</v>
      </c>
      <c r="C67" s="31">
        <v>18007.2</v>
      </c>
      <c r="D67" s="31">
        <v>10096.1</v>
      </c>
      <c r="E67" s="31">
        <v>9231.7000000000007</v>
      </c>
      <c r="F67" s="51">
        <f t="shared" si="7"/>
        <v>51.266715536007823</v>
      </c>
      <c r="G67" s="50">
        <f t="shared" si="6"/>
        <v>91.438278147007267</v>
      </c>
    </row>
    <row r="68" spans="1:7" ht="24" customHeight="1">
      <c r="A68" s="24" t="s">
        <v>251</v>
      </c>
      <c r="B68" s="25" t="s">
        <v>121</v>
      </c>
      <c r="C68" s="26">
        <v>16977.099999999999</v>
      </c>
      <c r="D68" s="26">
        <v>3477.1</v>
      </c>
      <c r="E68" s="26">
        <v>2495.6</v>
      </c>
      <c r="F68" s="31">
        <f t="shared" si="7"/>
        <v>14.699801497311086</v>
      </c>
      <c r="G68" s="50">
        <f t="shared" si="6"/>
        <v>71.772454056541363</v>
      </c>
    </row>
    <row r="69" spans="1:7" ht="107.4" customHeight="1">
      <c r="A69" s="24" t="s">
        <v>268</v>
      </c>
      <c r="B69" s="25" t="s">
        <v>269</v>
      </c>
      <c r="C69" s="26"/>
      <c r="D69" s="26"/>
      <c r="E69" s="26">
        <v>-2</v>
      </c>
      <c r="F69" s="31"/>
      <c r="G69" s="50"/>
    </row>
    <row r="70" spans="1:7" ht="74.400000000000006" customHeight="1">
      <c r="A70" s="53" t="s">
        <v>122</v>
      </c>
      <c r="B70" s="54" t="s">
        <v>123</v>
      </c>
      <c r="C70" s="55">
        <v>6422.7</v>
      </c>
      <c r="D70" s="55">
        <v>6422.7</v>
      </c>
      <c r="E70" s="55">
        <v>7210.2</v>
      </c>
      <c r="F70" s="55">
        <f t="shared" si="7"/>
        <v>112.2611985613527</v>
      </c>
      <c r="G70" s="55">
        <f t="shared" si="6"/>
        <v>112.2611985613527</v>
      </c>
    </row>
    <row r="71" spans="1:7" ht="55.2" customHeight="1">
      <c r="A71" s="56" t="s">
        <v>124</v>
      </c>
      <c r="B71" s="54" t="s">
        <v>125</v>
      </c>
      <c r="C71" s="57">
        <v>-14953.8</v>
      </c>
      <c r="D71" s="57">
        <v>-14953.8</v>
      </c>
      <c r="E71" s="57">
        <v>-14953.8</v>
      </c>
      <c r="F71" s="57">
        <v>100</v>
      </c>
      <c r="G71" s="57">
        <v>100</v>
      </c>
    </row>
    <row r="72" spans="1:7">
      <c r="A72" s="58" t="s">
        <v>126</v>
      </c>
      <c r="B72" s="59"/>
      <c r="C72" s="60">
        <f>C7+C62</f>
        <v>3742144.5000000009</v>
      </c>
      <c r="D72" s="60">
        <f>D7+D62</f>
        <v>1793514.4000000001</v>
      </c>
      <c r="E72" s="60">
        <f>E7+E62</f>
        <v>1292864.7999999998</v>
      </c>
      <c r="F72" s="60">
        <f>IF(C72&gt;0,E72/C72*100,0)</f>
        <v>34.548767424667851</v>
      </c>
      <c r="G72" s="61">
        <f t="shared" ref="G72:G133" si="8">IF(D72&gt;0,E72/D72*100,0)</f>
        <v>72.085554484536047</v>
      </c>
    </row>
    <row r="73" spans="1:7">
      <c r="A73" s="62"/>
      <c r="B73" s="63"/>
      <c r="C73" s="64"/>
      <c r="D73" s="64"/>
      <c r="E73" s="64"/>
      <c r="F73" s="65"/>
      <c r="G73" s="50">
        <f t="shared" si="8"/>
        <v>0</v>
      </c>
    </row>
    <row r="74" spans="1:7">
      <c r="A74" s="66"/>
      <c r="B74" s="67" t="s">
        <v>127</v>
      </c>
      <c r="C74" s="27"/>
      <c r="D74" s="27"/>
      <c r="E74" s="27"/>
      <c r="F74" s="68"/>
      <c r="G74" s="50">
        <f t="shared" si="8"/>
        <v>0</v>
      </c>
    </row>
    <row r="75" spans="1:7" ht="19.2" customHeight="1">
      <c r="A75" s="69" t="s">
        <v>128</v>
      </c>
      <c r="B75" s="70" t="s">
        <v>129</v>
      </c>
      <c r="C75" s="134">
        <f>SUM(C76:C83)</f>
        <v>338418.3</v>
      </c>
      <c r="D75" s="71">
        <f>SUM(D76:D83)</f>
        <v>130059.3</v>
      </c>
      <c r="E75" s="71">
        <f>SUM(E76:E83)</f>
        <v>91017.7</v>
      </c>
      <c r="F75" s="72">
        <f t="shared" ref="F75:F136" si="9">IF(C75&gt;0,E75/C75*100,0)</f>
        <v>26.895029021775713</v>
      </c>
      <c r="G75" s="23">
        <f t="shared" si="8"/>
        <v>69.981692966208485</v>
      </c>
    </row>
    <row r="76" spans="1:7" ht="34.799999999999997" customHeight="1">
      <c r="A76" s="73" t="s">
        <v>130</v>
      </c>
      <c r="B76" s="74" t="s">
        <v>131</v>
      </c>
      <c r="C76" s="75">
        <v>3412.5</v>
      </c>
      <c r="D76" s="75">
        <v>1821.5</v>
      </c>
      <c r="E76" s="27">
        <v>1711.1</v>
      </c>
      <c r="F76" s="68">
        <f t="shared" si="9"/>
        <v>50.142124542124542</v>
      </c>
      <c r="G76" s="50">
        <f t="shared" si="8"/>
        <v>93.93906121328574</v>
      </c>
    </row>
    <row r="77" spans="1:7" ht="48.6" customHeight="1">
      <c r="A77" s="73" t="s">
        <v>132</v>
      </c>
      <c r="B77" s="74" t="s">
        <v>133</v>
      </c>
      <c r="C77" s="75">
        <v>4686.6000000000004</v>
      </c>
      <c r="D77" s="75">
        <v>3079.7</v>
      </c>
      <c r="E77" s="27">
        <v>2032.4</v>
      </c>
      <c r="F77" s="68">
        <f t="shared" si="9"/>
        <v>43.366192975718008</v>
      </c>
      <c r="G77" s="50">
        <f t="shared" si="8"/>
        <v>65.993440919570091</v>
      </c>
    </row>
    <row r="78" spans="1:7" ht="39" customHeight="1">
      <c r="A78" s="73" t="s">
        <v>134</v>
      </c>
      <c r="B78" s="74" t="s">
        <v>135</v>
      </c>
      <c r="C78" s="75">
        <v>136070.6</v>
      </c>
      <c r="D78" s="75">
        <v>50049</v>
      </c>
      <c r="E78" s="76">
        <v>37848.6</v>
      </c>
      <c r="F78" s="68">
        <f t="shared" si="9"/>
        <v>27.815413469184374</v>
      </c>
      <c r="G78" s="50">
        <f t="shared" si="8"/>
        <v>75.623089372415038</v>
      </c>
    </row>
    <row r="79" spans="1:7" ht="20.399999999999999" customHeight="1">
      <c r="A79" s="73" t="s">
        <v>136</v>
      </c>
      <c r="B79" s="74" t="s">
        <v>137</v>
      </c>
      <c r="C79" s="75">
        <v>137.4</v>
      </c>
      <c r="D79" s="75">
        <v>137.4</v>
      </c>
      <c r="E79" s="27">
        <v>137.4</v>
      </c>
      <c r="F79" s="68">
        <f t="shared" si="9"/>
        <v>100</v>
      </c>
      <c r="G79" s="50">
        <f t="shared" si="8"/>
        <v>100</v>
      </c>
    </row>
    <row r="80" spans="1:7" ht="39" customHeight="1">
      <c r="A80" s="73" t="s">
        <v>138</v>
      </c>
      <c r="B80" s="74" t="s">
        <v>139</v>
      </c>
      <c r="C80" s="75">
        <v>26402.1</v>
      </c>
      <c r="D80" s="75">
        <v>13208</v>
      </c>
      <c r="E80" s="27">
        <v>11452.7</v>
      </c>
      <c r="F80" s="68">
        <f t="shared" si="9"/>
        <v>43.377988872097298</v>
      </c>
      <c r="G80" s="50">
        <f t="shared" si="8"/>
        <v>86.710327074500299</v>
      </c>
    </row>
    <row r="81" spans="1:7" ht="23.4" customHeight="1">
      <c r="A81" s="73" t="s">
        <v>140</v>
      </c>
      <c r="B81" s="74" t="s">
        <v>141</v>
      </c>
      <c r="C81" s="75"/>
      <c r="D81" s="75"/>
      <c r="E81" s="27"/>
      <c r="F81" s="68">
        <f t="shared" si="9"/>
        <v>0</v>
      </c>
      <c r="G81" s="50">
        <f t="shared" si="8"/>
        <v>0</v>
      </c>
    </row>
    <row r="82" spans="1:7" ht="21.6" customHeight="1">
      <c r="A82" s="73" t="s">
        <v>142</v>
      </c>
      <c r="B82" s="74" t="s">
        <v>143</v>
      </c>
      <c r="C82" s="75">
        <v>60789.4</v>
      </c>
      <c r="D82" s="75">
        <v>0</v>
      </c>
      <c r="E82" s="27">
        <v>0</v>
      </c>
      <c r="F82" s="68">
        <f t="shared" si="9"/>
        <v>0</v>
      </c>
      <c r="G82" s="50">
        <f t="shared" si="8"/>
        <v>0</v>
      </c>
    </row>
    <row r="83" spans="1:7" ht="24.6" customHeight="1">
      <c r="A83" s="73" t="s">
        <v>144</v>
      </c>
      <c r="B83" s="74" t="s">
        <v>145</v>
      </c>
      <c r="C83" s="75">
        <v>106919.7</v>
      </c>
      <c r="D83" s="75">
        <v>61763.7</v>
      </c>
      <c r="E83" s="27">
        <v>37835.5</v>
      </c>
      <c r="F83" s="68">
        <f t="shared" si="9"/>
        <v>35.386837037515072</v>
      </c>
      <c r="G83" s="50">
        <f t="shared" si="8"/>
        <v>61.258473828478543</v>
      </c>
    </row>
    <row r="84" spans="1:7">
      <c r="A84" s="69" t="s">
        <v>146</v>
      </c>
      <c r="B84" s="70" t="s">
        <v>147</v>
      </c>
      <c r="C84" s="71">
        <f>SUM(C85)</f>
        <v>2907.8</v>
      </c>
      <c r="D84" s="71">
        <f>SUM(D85)</f>
        <v>1453.9</v>
      </c>
      <c r="E84" s="71">
        <f>SUM(E85)</f>
        <v>911.1</v>
      </c>
      <c r="F84" s="72">
        <f t="shared" si="9"/>
        <v>31.332966503886102</v>
      </c>
      <c r="G84" s="23">
        <f t="shared" si="8"/>
        <v>62.665933007772203</v>
      </c>
    </row>
    <row r="85" spans="1:7" ht="24.6" customHeight="1">
      <c r="A85" s="77" t="s">
        <v>148</v>
      </c>
      <c r="B85" s="78" t="s">
        <v>149</v>
      </c>
      <c r="C85" s="75">
        <v>2907.8</v>
      </c>
      <c r="D85" s="75">
        <v>1453.9</v>
      </c>
      <c r="E85" s="27">
        <v>911.1</v>
      </c>
      <c r="F85" s="68">
        <f t="shared" si="9"/>
        <v>31.332966503886102</v>
      </c>
      <c r="G85" s="50">
        <f t="shared" si="8"/>
        <v>62.665933007772203</v>
      </c>
    </row>
    <row r="86" spans="1:7" ht="31.2">
      <c r="A86" s="69" t="s">
        <v>150</v>
      </c>
      <c r="B86" s="70" t="s">
        <v>151</v>
      </c>
      <c r="C86" s="71">
        <f>SUM(C87:C89)</f>
        <v>73797.8</v>
      </c>
      <c r="D86" s="71">
        <f>SUM(D87:D89)</f>
        <v>39739.5</v>
      </c>
      <c r="E86" s="71">
        <f>SUM(E87:E89)</f>
        <v>26370.1</v>
      </c>
      <c r="F86" s="72">
        <f t="shared" si="9"/>
        <v>35.732908027068554</v>
      </c>
      <c r="G86" s="23">
        <f t="shared" si="8"/>
        <v>66.357402584330444</v>
      </c>
    </row>
    <row r="87" spans="1:7" ht="21" customHeight="1">
      <c r="A87" s="73" t="s">
        <v>152</v>
      </c>
      <c r="B87" s="74" t="s">
        <v>153</v>
      </c>
      <c r="C87" s="75"/>
      <c r="D87" s="75"/>
      <c r="E87" s="27"/>
      <c r="F87" s="68">
        <f t="shared" si="9"/>
        <v>0</v>
      </c>
      <c r="G87" s="50">
        <f t="shared" si="8"/>
        <v>0</v>
      </c>
    </row>
    <row r="88" spans="1:7" ht="22.2" customHeight="1">
      <c r="A88" s="73" t="s">
        <v>154</v>
      </c>
      <c r="B88" s="74" t="s">
        <v>155</v>
      </c>
      <c r="C88" s="75">
        <v>505.6</v>
      </c>
      <c r="D88" s="75">
        <v>505.6</v>
      </c>
      <c r="E88" s="27">
        <v>240</v>
      </c>
      <c r="F88" s="68">
        <f t="shared" si="9"/>
        <v>47.468354430379748</v>
      </c>
      <c r="G88" s="50">
        <f t="shared" si="8"/>
        <v>47.468354430379748</v>
      </c>
    </row>
    <row r="89" spans="1:7" ht="36.6" customHeight="1">
      <c r="A89" s="73" t="s">
        <v>156</v>
      </c>
      <c r="B89" s="74" t="s">
        <v>157</v>
      </c>
      <c r="C89" s="75">
        <v>73292.2</v>
      </c>
      <c r="D89" s="75">
        <v>39233.9</v>
      </c>
      <c r="E89" s="27">
        <v>26130.1</v>
      </c>
      <c r="F89" s="68">
        <f t="shared" si="9"/>
        <v>35.651952049467745</v>
      </c>
      <c r="G89" s="50">
        <f t="shared" si="8"/>
        <v>66.600822248106866</v>
      </c>
    </row>
    <row r="90" spans="1:7" ht="21.6" customHeight="1">
      <c r="A90" s="69" t="s">
        <v>158</v>
      </c>
      <c r="B90" s="70" t="s">
        <v>159</v>
      </c>
      <c r="C90" s="71">
        <f>SUM(C91,C92,C93,C94,C95,C96,C97)</f>
        <v>255708.4</v>
      </c>
      <c r="D90" s="71">
        <v>158819.4</v>
      </c>
      <c r="E90" s="71">
        <f t="shared" ref="E90" si="10">SUM(E91,E92,E93,E94,E95,E96,E97)</f>
        <v>75164</v>
      </c>
      <c r="F90" s="72">
        <f t="shared" si="9"/>
        <v>29.394419581054045</v>
      </c>
      <c r="G90" s="23">
        <f t="shared" si="8"/>
        <v>47.326711975992858</v>
      </c>
    </row>
    <row r="91" spans="1:7" ht="23.4" customHeight="1">
      <c r="A91" s="73" t="s">
        <v>160</v>
      </c>
      <c r="B91" s="74" t="s">
        <v>161</v>
      </c>
      <c r="C91" s="75">
        <v>2132.1</v>
      </c>
      <c r="D91" s="75">
        <v>1881.3</v>
      </c>
      <c r="E91" s="27">
        <v>0</v>
      </c>
      <c r="F91" s="68">
        <f t="shared" si="9"/>
        <v>0</v>
      </c>
      <c r="G91" s="50">
        <f t="shared" si="8"/>
        <v>0</v>
      </c>
    </row>
    <row r="92" spans="1:7" ht="21.6" customHeight="1">
      <c r="A92" s="73" t="s">
        <v>162</v>
      </c>
      <c r="B92" s="74" t="s">
        <v>163</v>
      </c>
      <c r="C92" s="75"/>
      <c r="D92" s="75"/>
      <c r="E92" s="27"/>
      <c r="F92" s="68">
        <f t="shared" si="9"/>
        <v>0</v>
      </c>
      <c r="G92" s="50">
        <f t="shared" si="8"/>
        <v>0</v>
      </c>
    </row>
    <row r="93" spans="1:7" ht="20.399999999999999" customHeight="1">
      <c r="A93" s="73" t="s">
        <v>164</v>
      </c>
      <c r="B93" s="74" t="s">
        <v>165</v>
      </c>
      <c r="C93" s="75">
        <v>13168.8</v>
      </c>
      <c r="D93" s="75">
        <v>5948.3</v>
      </c>
      <c r="E93" s="27">
        <v>4403.8999999999996</v>
      </c>
      <c r="F93" s="68">
        <f t="shared" si="9"/>
        <v>33.441923333940828</v>
      </c>
      <c r="G93" s="50">
        <f t="shared" si="8"/>
        <v>74.03627927306961</v>
      </c>
    </row>
    <row r="94" spans="1:7" ht="19.2" customHeight="1">
      <c r="A94" s="73" t="s">
        <v>166</v>
      </c>
      <c r="B94" s="74" t="s">
        <v>167</v>
      </c>
      <c r="C94" s="75"/>
      <c r="D94" s="75"/>
      <c r="E94" s="27"/>
      <c r="F94" s="68">
        <f t="shared" si="9"/>
        <v>0</v>
      </c>
      <c r="G94" s="50">
        <f t="shared" si="8"/>
        <v>0</v>
      </c>
    </row>
    <row r="95" spans="1:7" ht="22.2" customHeight="1">
      <c r="A95" s="73" t="s">
        <v>168</v>
      </c>
      <c r="B95" s="74" t="s">
        <v>169</v>
      </c>
      <c r="C95" s="75">
        <v>212176</v>
      </c>
      <c r="D95" s="75">
        <v>135139.79999999999</v>
      </c>
      <c r="E95" s="27">
        <v>59740.3</v>
      </c>
      <c r="F95" s="68">
        <f t="shared" si="9"/>
        <v>28.156011990045997</v>
      </c>
      <c r="G95" s="50">
        <f t="shared" si="8"/>
        <v>44.206295998662135</v>
      </c>
    </row>
    <row r="96" spans="1:7" ht="21.6" customHeight="1">
      <c r="A96" s="73" t="s">
        <v>170</v>
      </c>
      <c r="B96" s="74" t="s">
        <v>171</v>
      </c>
      <c r="C96" s="75">
        <v>5684.3</v>
      </c>
      <c r="D96" s="75">
        <v>4431.5</v>
      </c>
      <c r="E96" s="27">
        <v>1837.1</v>
      </c>
      <c r="F96" s="68">
        <f t="shared" si="9"/>
        <v>32.31884312932111</v>
      </c>
      <c r="G96" s="50">
        <f t="shared" si="8"/>
        <v>41.455489112038812</v>
      </c>
    </row>
    <row r="97" spans="1:7" ht="26.4" customHeight="1">
      <c r="A97" s="73" t="s">
        <v>172</v>
      </c>
      <c r="B97" s="74" t="s">
        <v>173</v>
      </c>
      <c r="C97" s="75">
        <v>22547.200000000001</v>
      </c>
      <c r="D97" s="75">
        <v>11418.4</v>
      </c>
      <c r="E97" s="27">
        <v>9182.7000000000007</v>
      </c>
      <c r="F97" s="68">
        <f t="shared" si="9"/>
        <v>40.726564717570255</v>
      </c>
      <c r="G97" s="50">
        <f t="shared" si="8"/>
        <v>80.420198977089612</v>
      </c>
    </row>
    <row r="98" spans="1:7">
      <c r="A98" s="69" t="s">
        <v>174</v>
      </c>
      <c r="B98" s="70" t="s">
        <v>175</v>
      </c>
      <c r="C98" s="71">
        <f>SUM(C99:C102)</f>
        <v>838339.29999999993</v>
      </c>
      <c r="D98" s="71">
        <f>SUM(D99:D102)</f>
        <v>407287.79999999993</v>
      </c>
      <c r="E98" s="71">
        <f>SUM(E99:E102)</f>
        <v>202098.4</v>
      </c>
      <c r="F98" s="72">
        <f t="shared" si="9"/>
        <v>24.106993433327055</v>
      </c>
      <c r="G98" s="23">
        <f t="shared" si="8"/>
        <v>49.620538597031391</v>
      </c>
    </row>
    <row r="99" spans="1:7" ht="21.6" customHeight="1">
      <c r="A99" s="73" t="s">
        <v>176</v>
      </c>
      <c r="B99" s="74" t="s">
        <v>177</v>
      </c>
      <c r="C99" s="75">
        <v>14142.6</v>
      </c>
      <c r="D99" s="75">
        <v>11239.3</v>
      </c>
      <c r="E99" s="27">
        <v>8911</v>
      </c>
      <c r="F99" s="68">
        <f t="shared" si="9"/>
        <v>63.008216311003629</v>
      </c>
      <c r="G99" s="50">
        <f t="shared" si="8"/>
        <v>79.28429706476382</v>
      </c>
    </row>
    <row r="100" spans="1:7" ht="18.600000000000001" customHeight="1">
      <c r="A100" s="73" t="s">
        <v>178</v>
      </c>
      <c r="B100" s="74" t="s">
        <v>179</v>
      </c>
      <c r="C100" s="27">
        <v>363464</v>
      </c>
      <c r="D100" s="27">
        <v>183139.8</v>
      </c>
      <c r="E100" s="27">
        <v>116845.9</v>
      </c>
      <c r="F100" s="68">
        <f t="shared" si="9"/>
        <v>32.147860585917726</v>
      </c>
      <c r="G100" s="50">
        <f t="shared" si="8"/>
        <v>63.801478433415348</v>
      </c>
    </row>
    <row r="101" spans="1:7" ht="22.8" customHeight="1">
      <c r="A101" s="73" t="s">
        <v>180</v>
      </c>
      <c r="B101" s="74" t="s">
        <v>181</v>
      </c>
      <c r="C101" s="76">
        <v>234639.8</v>
      </c>
      <c r="D101" s="76">
        <v>110047.3</v>
      </c>
      <c r="E101" s="27">
        <v>66838.399999999994</v>
      </c>
      <c r="F101" s="68">
        <f t="shared" si="9"/>
        <v>28.485533997216155</v>
      </c>
      <c r="G101" s="50">
        <f t="shared" si="8"/>
        <v>60.736065310098461</v>
      </c>
    </row>
    <row r="102" spans="1:7" ht="24" customHeight="1">
      <c r="A102" s="73" t="s">
        <v>182</v>
      </c>
      <c r="B102" s="74" t="s">
        <v>183</v>
      </c>
      <c r="C102" s="79">
        <v>226092.9</v>
      </c>
      <c r="D102" s="79">
        <v>102861.4</v>
      </c>
      <c r="E102" s="27">
        <v>9503.1</v>
      </c>
      <c r="F102" s="68">
        <f t="shared" si="9"/>
        <v>4.2031837355352604</v>
      </c>
      <c r="G102" s="50">
        <f t="shared" si="8"/>
        <v>9.2387426187082813</v>
      </c>
    </row>
    <row r="103" spans="1:7">
      <c r="A103" s="69" t="s">
        <v>184</v>
      </c>
      <c r="B103" s="70" t="s">
        <v>185</v>
      </c>
      <c r="C103" s="80">
        <f>SUM(C104:C105)</f>
        <v>0</v>
      </c>
      <c r="D103" s="80">
        <f>SUM(D104:D105)</f>
        <v>0</v>
      </c>
      <c r="E103" s="80">
        <f>SUM(E104:E105)</f>
        <v>0</v>
      </c>
      <c r="F103" s="81">
        <f t="shared" si="9"/>
        <v>0</v>
      </c>
      <c r="G103" s="23">
        <f t="shared" si="8"/>
        <v>0</v>
      </c>
    </row>
    <row r="104" spans="1:7" ht="21.6" customHeight="1">
      <c r="A104" s="77" t="s">
        <v>186</v>
      </c>
      <c r="B104" s="78" t="s">
        <v>187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 ht="25.2" customHeight="1">
      <c r="A105" s="77" t="s">
        <v>188</v>
      </c>
      <c r="B105" s="78" t="s">
        <v>189</v>
      </c>
      <c r="C105" s="79"/>
      <c r="D105" s="79"/>
      <c r="E105" s="76"/>
      <c r="F105" s="82">
        <f t="shared" si="9"/>
        <v>0</v>
      </c>
      <c r="G105" s="50">
        <f t="shared" si="8"/>
        <v>0</v>
      </c>
    </row>
    <row r="106" spans="1:7">
      <c r="A106" s="69" t="s">
        <v>190</v>
      </c>
      <c r="B106" s="70" t="s">
        <v>191</v>
      </c>
      <c r="C106" s="134">
        <f>SUM(C107:C112)</f>
        <v>1991556.4</v>
      </c>
      <c r="D106" s="134">
        <f>SUM(D107:D112)</f>
        <v>1092201.7</v>
      </c>
      <c r="E106" s="134">
        <f>SUM(E107:E112)</f>
        <v>846556.39999999991</v>
      </c>
      <c r="F106" s="72">
        <f t="shared" si="9"/>
        <v>42.507277222979972</v>
      </c>
      <c r="G106" s="23">
        <f t="shared" si="8"/>
        <v>77.509163371564057</v>
      </c>
    </row>
    <row r="107" spans="1:7" ht="21" customHeight="1">
      <c r="A107" s="73" t="s">
        <v>192</v>
      </c>
      <c r="B107" s="74" t="s">
        <v>193</v>
      </c>
      <c r="C107" s="75">
        <v>730831.3</v>
      </c>
      <c r="D107" s="75">
        <v>399206</v>
      </c>
      <c r="E107" s="27">
        <v>306073.3</v>
      </c>
      <c r="F107" s="68">
        <f t="shared" si="9"/>
        <v>41.880157568511365</v>
      </c>
      <c r="G107" s="50">
        <f t="shared" si="8"/>
        <v>76.670515974208797</v>
      </c>
    </row>
    <row r="108" spans="1:7" ht="22.2" customHeight="1">
      <c r="A108" s="73" t="s">
        <v>194</v>
      </c>
      <c r="B108" s="74" t="s">
        <v>195</v>
      </c>
      <c r="C108" s="75">
        <v>1036853</v>
      </c>
      <c r="D108" s="75">
        <v>578839.80000000005</v>
      </c>
      <c r="E108" s="27">
        <v>456474.1</v>
      </c>
      <c r="F108" s="68">
        <f t="shared" si="9"/>
        <v>44.024958214906064</v>
      </c>
      <c r="G108" s="50">
        <f t="shared" si="8"/>
        <v>78.860178584817405</v>
      </c>
    </row>
    <row r="109" spans="1:7" ht="21.6" customHeight="1">
      <c r="A109" s="73" t="s">
        <v>196</v>
      </c>
      <c r="B109" s="74" t="s">
        <v>197</v>
      </c>
      <c r="C109" s="75">
        <v>120553.9</v>
      </c>
      <c r="D109" s="75">
        <v>59590.1</v>
      </c>
      <c r="E109" s="27">
        <v>46137</v>
      </c>
      <c r="F109" s="68">
        <f t="shared" si="9"/>
        <v>38.270848143444553</v>
      </c>
      <c r="G109" s="50">
        <f t="shared" si="8"/>
        <v>77.423934512611993</v>
      </c>
    </row>
    <row r="110" spans="1:7" ht="21" customHeight="1">
      <c r="A110" s="73" t="s">
        <v>198</v>
      </c>
      <c r="B110" s="74" t="s">
        <v>199</v>
      </c>
      <c r="C110" s="75">
        <v>239.1</v>
      </c>
      <c r="D110" s="75">
        <v>144.19999999999999</v>
      </c>
      <c r="E110" s="27">
        <v>75.2</v>
      </c>
      <c r="F110" s="68">
        <f t="shared" si="9"/>
        <v>31.451275616896694</v>
      </c>
      <c r="G110" s="50">
        <f t="shared" si="8"/>
        <v>52.149791955617211</v>
      </c>
    </row>
    <row r="111" spans="1:7" ht="21.6" customHeight="1">
      <c r="A111" s="73" t="s">
        <v>200</v>
      </c>
      <c r="B111" s="74" t="s">
        <v>201</v>
      </c>
      <c r="C111" s="76">
        <v>8311.7000000000007</v>
      </c>
      <c r="D111" s="76">
        <v>6074.8</v>
      </c>
      <c r="E111" s="76">
        <v>2248.8000000000002</v>
      </c>
      <c r="F111" s="68">
        <f t="shared" si="9"/>
        <v>27.055836952729283</v>
      </c>
      <c r="G111" s="50">
        <f t="shared" si="8"/>
        <v>37.018502666754458</v>
      </c>
    </row>
    <row r="112" spans="1:7" ht="24" customHeight="1">
      <c r="A112" s="73" t="s">
        <v>202</v>
      </c>
      <c r="B112" s="74" t="s">
        <v>203</v>
      </c>
      <c r="C112" s="75">
        <v>94767.4</v>
      </c>
      <c r="D112" s="75">
        <v>48346.8</v>
      </c>
      <c r="E112" s="27">
        <v>35548</v>
      </c>
      <c r="F112" s="68">
        <f t="shared" si="9"/>
        <v>37.5107895753181</v>
      </c>
      <c r="G112" s="50">
        <f t="shared" si="8"/>
        <v>73.527100035576282</v>
      </c>
    </row>
    <row r="113" spans="1:7">
      <c r="A113" s="69" t="s">
        <v>204</v>
      </c>
      <c r="B113" s="70" t="s">
        <v>205</v>
      </c>
      <c r="C113" s="134">
        <f>SUM(C114,C115)</f>
        <v>237434.2</v>
      </c>
      <c r="D113" s="134">
        <f>SUM(D114,D115)</f>
        <v>124778.1</v>
      </c>
      <c r="E113" s="134">
        <f>SUM(E114,E115)</f>
        <v>90854.7</v>
      </c>
      <c r="F113" s="72">
        <f t="shared" si="9"/>
        <v>38.265212003999423</v>
      </c>
      <c r="G113" s="23">
        <f t="shared" si="8"/>
        <v>72.813017668965941</v>
      </c>
    </row>
    <row r="114" spans="1:7" ht="21" customHeight="1">
      <c r="A114" s="73" t="s">
        <v>206</v>
      </c>
      <c r="B114" s="74" t="s">
        <v>207</v>
      </c>
      <c r="C114" s="75">
        <v>226033.2</v>
      </c>
      <c r="D114" s="75">
        <v>119076</v>
      </c>
      <c r="E114" s="75">
        <v>86271.3</v>
      </c>
      <c r="F114" s="68">
        <f t="shared" si="9"/>
        <v>38.167534680746016</v>
      </c>
      <c r="G114" s="50">
        <f t="shared" si="8"/>
        <v>72.450619772246299</v>
      </c>
    </row>
    <row r="115" spans="1:7" ht="22.2" customHeight="1">
      <c r="A115" s="73" t="s">
        <v>208</v>
      </c>
      <c r="B115" s="74" t="s">
        <v>209</v>
      </c>
      <c r="C115" s="75">
        <v>11401</v>
      </c>
      <c r="D115" s="75">
        <v>5702.1</v>
      </c>
      <c r="E115" s="27">
        <v>4583.3999999999996</v>
      </c>
      <c r="F115" s="68">
        <f t="shared" si="9"/>
        <v>40.201736689764047</v>
      </c>
      <c r="G115" s="50">
        <f t="shared" si="8"/>
        <v>80.380912295470068</v>
      </c>
    </row>
    <row r="116" spans="1:7">
      <c r="A116" s="118" t="s">
        <v>255</v>
      </c>
      <c r="B116" s="119" t="s">
        <v>258</v>
      </c>
      <c r="C116" s="117">
        <f>SUM(C117)</f>
        <v>5000</v>
      </c>
      <c r="D116" s="117">
        <f>SUM(D117)</f>
        <v>5000</v>
      </c>
      <c r="E116" s="117">
        <f>SUM(E117)</f>
        <v>100</v>
      </c>
      <c r="F116" s="117">
        <f>SUM(F117)</f>
        <v>2</v>
      </c>
      <c r="G116" s="117">
        <f>SUM(G117)</f>
        <v>2</v>
      </c>
    </row>
    <row r="117" spans="1:7" ht="24" customHeight="1">
      <c r="A117" s="73" t="s">
        <v>256</v>
      </c>
      <c r="B117" s="74" t="s">
        <v>257</v>
      </c>
      <c r="C117" s="75">
        <v>5000</v>
      </c>
      <c r="D117" s="75">
        <v>5000</v>
      </c>
      <c r="E117" s="27">
        <v>100</v>
      </c>
      <c r="F117" s="132">
        <f t="shared" ref="F117" si="11">IF(C117&gt;0,E117/C117*100,0)</f>
        <v>2</v>
      </c>
      <c r="G117" s="133">
        <f t="shared" ref="G117" si="12">IF(D117&gt;0,E117/D117*100,0)</f>
        <v>2</v>
      </c>
    </row>
    <row r="118" spans="1:7">
      <c r="A118" s="69" t="s">
        <v>210</v>
      </c>
      <c r="B118" s="70" t="s">
        <v>211</v>
      </c>
      <c r="C118" s="71">
        <f>SUM(C119,C120,C121,C122,C123)</f>
        <v>116693.2</v>
      </c>
      <c r="D118" s="71">
        <f>SUM(D119,D120,D121,D122,D123)</f>
        <v>53723.299999999996</v>
      </c>
      <c r="E118" s="71">
        <f>SUM(E119,E120,E121,E122,E123)</f>
        <v>23866.2</v>
      </c>
      <c r="F118" s="72">
        <f t="shared" si="9"/>
        <v>20.452091467197747</v>
      </c>
      <c r="G118" s="23">
        <f t="shared" si="8"/>
        <v>44.424300070918953</v>
      </c>
    </row>
    <row r="119" spans="1:7" ht="25.2" customHeight="1">
      <c r="A119" s="73" t="s">
        <v>212</v>
      </c>
      <c r="B119" s="74" t="s">
        <v>213</v>
      </c>
      <c r="C119" s="75">
        <v>7394.1</v>
      </c>
      <c r="D119" s="75">
        <v>3697.1</v>
      </c>
      <c r="E119" s="27">
        <v>2721.2</v>
      </c>
      <c r="F119" s="68">
        <f t="shared" si="9"/>
        <v>36.802315359543414</v>
      </c>
      <c r="G119" s="50">
        <f t="shared" si="8"/>
        <v>73.603635281707284</v>
      </c>
    </row>
    <row r="120" spans="1:7" ht="19.2" customHeight="1">
      <c r="A120" s="73" t="s">
        <v>214</v>
      </c>
      <c r="B120" s="74" t="s">
        <v>215</v>
      </c>
      <c r="C120" s="75"/>
      <c r="D120" s="75"/>
      <c r="E120" s="27"/>
      <c r="F120" s="68">
        <f t="shared" si="9"/>
        <v>0</v>
      </c>
      <c r="G120" s="50">
        <f t="shared" si="8"/>
        <v>0</v>
      </c>
    </row>
    <row r="121" spans="1:7" ht="23.4" customHeight="1">
      <c r="A121" s="73" t="s">
        <v>216</v>
      </c>
      <c r="B121" s="74" t="s">
        <v>217</v>
      </c>
      <c r="C121" s="75">
        <v>19347.5</v>
      </c>
      <c r="D121" s="75">
        <v>9615.5</v>
      </c>
      <c r="E121" s="27">
        <v>7959.1</v>
      </c>
      <c r="F121" s="68">
        <f t="shared" si="9"/>
        <v>41.137614678899084</v>
      </c>
      <c r="G121" s="50">
        <f t="shared" si="8"/>
        <v>82.773646716239412</v>
      </c>
    </row>
    <row r="122" spans="1:7" ht="23.4" customHeight="1">
      <c r="A122" s="73" t="s">
        <v>218</v>
      </c>
      <c r="B122" s="74" t="s">
        <v>219</v>
      </c>
      <c r="C122" s="75">
        <v>87167.4</v>
      </c>
      <c r="D122" s="75">
        <v>39737.599999999999</v>
      </c>
      <c r="E122" s="27">
        <v>12774.6</v>
      </c>
      <c r="F122" s="68">
        <f t="shared" si="9"/>
        <v>14.655249554305854</v>
      </c>
      <c r="G122" s="50">
        <f t="shared" si="8"/>
        <v>32.147386857787083</v>
      </c>
    </row>
    <row r="123" spans="1:7" ht="23.4" customHeight="1">
      <c r="A123" s="83" t="s">
        <v>220</v>
      </c>
      <c r="B123" s="84" t="s">
        <v>221</v>
      </c>
      <c r="C123" s="85">
        <v>2784.2</v>
      </c>
      <c r="D123" s="85">
        <v>673.1</v>
      </c>
      <c r="E123" s="86">
        <v>411.3</v>
      </c>
      <c r="F123" s="68">
        <f t="shared" si="9"/>
        <v>14.772645643272755</v>
      </c>
      <c r="G123" s="50">
        <f t="shared" si="8"/>
        <v>61.105333531421778</v>
      </c>
    </row>
    <row r="124" spans="1:7">
      <c r="A124" s="69" t="s">
        <v>222</v>
      </c>
      <c r="B124" s="70" t="s">
        <v>223</v>
      </c>
      <c r="C124" s="71">
        <f>SUM(C125,C126,C127)</f>
        <v>150083.20000000001</v>
      </c>
      <c r="D124" s="71">
        <f>SUM(D125,D126,D127)</f>
        <v>74788.3</v>
      </c>
      <c r="E124" s="71">
        <f>SUM(E125,E126,E127)</f>
        <v>56664.899999999994</v>
      </c>
      <c r="F124" s="72">
        <f t="shared" si="9"/>
        <v>37.75565819492121</v>
      </c>
      <c r="G124" s="23">
        <f t="shared" si="8"/>
        <v>75.767065169284493</v>
      </c>
    </row>
    <row r="125" spans="1:7" ht="20.399999999999999" customHeight="1">
      <c r="A125" s="73" t="s">
        <v>224</v>
      </c>
      <c r="B125" s="74" t="s">
        <v>225</v>
      </c>
      <c r="C125" s="75">
        <v>46775.6</v>
      </c>
      <c r="D125" s="75">
        <v>23128.2</v>
      </c>
      <c r="E125" s="27">
        <v>17362.099999999999</v>
      </c>
      <c r="F125" s="68">
        <f t="shared" si="9"/>
        <v>37.117856318251398</v>
      </c>
      <c r="G125" s="50">
        <f t="shared" si="8"/>
        <v>75.068963429925361</v>
      </c>
    </row>
    <row r="126" spans="1:7" ht="18" customHeight="1">
      <c r="A126" s="77" t="s">
        <v>226</v>
      </c>
      <c r="B126" s="78" t="s">
        <v>227</v>
      </c>
      <c r="C126" s="75">
        <v>99349.5</v>
      </c>
      <c r="D126" s="75">
        <v>49589.9</v>
      </c>
      <c r="E126" s="27">
        <v>37698.1</v>
      </c>
      <c r="F126" s="68">
        <f t="shared" si="9"/>
        <v>37.944931781236946</v>
      </c>
      <c r="G126" s="50">
        <f t="shared" si="8"/>
        <v>76.019713691699309</v>
      </c>
    </row>
    <row r="127" spans="1:7" ht="23.4" customHeight="1">
      <c r="A127" s="77" t="s">
        <v>228</v>
      </c>
      <c r="B127" s="78" t="s">
        <v>229</v>
      </c>
      <c r="C127" s="75">
        <v>3958.1</v>
      </c>
      <c r="D127" s="75">
        <v>2070.1999999999998</v>
      </c>
      <c r="E127" s="27">
        <v>1604.7</v>
      </c>
      <c r="F127" s="68">
        <f t="shared" si="9"/>
        <v>40.542179328465679</v>
      </c>
      <c r="G127" s="50">
        <f t="shared" si="8"/>
        <v>77.514249830934219</v>
      </c>
    </row>
    <row r="128" spans="1:7" ht="21" customHeight="1">
      <c r="A128" s="69" t="s">
        <v>230</v>
      </c>
      <c r="B128" s="70" t="s">
        <v>231</v>
      </c>
      <c r="C128" s="71">
        <f>SUM(C129:C131)</f>
        <v>8029.2</v>
      </c>
      <c r="D128" s="71">
        <f t="shared" ref="D128:E128" si="13">SUM(D129:D131)</f>
        <v>4087</v>
      </c>
      <c r="E128" s="71">
        <f t="shared" si="13"/>
        <v>3751.9</v>
      </c>
      <c r="F128" s="72">
        <f t="shared" si="9"/>
        <v>46.728192098839237</v>
      </c>
      <c r="G128" s="23">
        <f t="shared" si="8"/>
        <v>91.800831906043555</v>
      </c>
    </row>
    <row r="129" spans="1:7" ht="22.2" customHeight="1">
      <c r="A129" s="77" t="s">
        <v>232</v>
      </c>
      <c r="B129" s="78" t="s">
        <v>233</v>
      </c>
      <c r="C129" s="75">
        <v>2857.2</v>
      </c>
      <c r="D129" s="75">
        <v>1428.6</v>
      </c>
      <c r="E129" s="27">
        <v>1428.6</v>
      </c>
      <c r="F129" s="68">
        <f t="shared" si="9"/>
        <v>50</v>
      </c>
      <c r="G129" s="50">
        <f t="shared" si="8"/>
        <v>100</v>
      </c>
    </row>
    <row r="130" spans="1:7" ht="21.6" customHeight="1">
      <c r="A130" s="77" t="s">
        <v>234</v>
      </c>
      <c r="B130" s="78" t="s">
        <v>235</v>
      </c>
      <c r="C130" s="75">
        <v>5172</v>
      </c>
      <c r="D130" s="75">
        <v>2658.4</v>
      </c>
      <c r="E130" s="27">
        <v>2323.3000000000002</v>
      </c>
      <c r="F130" s="68">
        <f t="shared" si="9"/>
        <v>44.920726991492657</v>
      </c>
      <c r="G130" s="50">
        <f t="shared" si="8"/>
        <v>87.394673487812227</v>
      </c>
    </row>
    <row r="131" spans="1:7" ht="25.2" customHeight="1">
      <c r="A131" s="77" t="s">
        <v>236</v>
      </c>
      <c r="B131" s="78" t="s">
        <v>237</v>
      </c>
      <c r="C131" s="75"/>
      <c r="D131" s="75">
        <v>0</v>
      </c>
      <c r="E131" s="27">
        <v>0</v>
      </c>
      <c r="F131" s="87">
        <f t="shared" si="9"/>
        <v>0</v>
      </c>
      <c r="G131" s="50">
        <f t="shared" si="8"/>
        <v>0</v>
      </c>
    </row>
    <row r="132" spans="1:7" ht="31.2">
      <c r="A132" s="69" t="s">
        <v>238</v>
      </c>
      <c r="B132" s="70" t="s">
        <v>239</v>
      </c>
      <c r="C132" s="71">
        <f>SUM(C133)</f>
        <v>0</v>
      </c>
      <c r="D132" s="71">
        <f>SUM(D133)</f>
        <v>0</v>
      </c>
      <c r="E132" s="71">
        <f>SUM(E133)</f>
        <v>0</v>
      </c>
      <c r="F132" s="72">
        <f t="shared" si="9"/>
        <v>0</v>
      </c>
      <c r="G132" s="23">
        <f t="shared" si="8"/>
        <v>0</v>
      </c>
    </row>
    <row r="133" spans="1:7" ht="30" customHeight="1">
      <c r="A133" s="88" t="s">
        <v>240</v>
      </c>
      <c r="B133" s="89" t="s">
        <v>241</v>
      </c>
      <c r="C133" s="85"/>
      <c r="D133" s="85"/>
      <c r="E133" s="86">
        <v>0</v>
      </c>
      <c r="F133" s="87">
        <f t="shared" si="9"/>
        <v>0</v>
      </c>
      <c r="G133" s="90">
        <f t="shared" si="8"/>
        <v>0</v>
      </c>
    </row>
    <row r="134" spans="1:7" ht="31.2">
      <c r="A134" s="91" t="s">
        <v>242</v>
      </c>
      <c r="B134" s="92" t="s">
        <v>243</v>
      </c>
      <c r="C134" s="93">
        <v>0</v>
      </c>
      <c r="D134" s="94">
        <v>0</v>
      </c>
      <c r="E134" s="94">
        <v>0</v>
      </c>
      <c r="F134" s="135">
        <f t="shared" si="9"/>
        <v>0</v>
      </c>
      <c r="G134" s="136"/>
    </row>
    <row r="135" spans="1:7" ht="27" customHeight="1">
      <c r="A135" s="95" t="s">
        <v>244</v>
      </c>
      <c r="B135" s="96" t="s">
        <v>245</v>
      </c>
      <c r="C135" s="97"/>
      <c r="D135" s="97"/>
      <c r="E135" s="97"/>
      <c r="F135" s="65">
        <f t="shared" si="9"/>
        <v>0</v>
      </c>
      <c r="G135" s="90">
        <f>IF(D135&gt;0,E135/D135*100,0)</f>
        <v>0</v>
      </c>
    </row>
    <row r="136" spans="1:7">
      <c r="A136" s="98" t="s">
        <v>246</v>
      </c>
      <c r="B136" s="99" t="s">
        <v>247</v>
      </c>
      <c r="C136" s="100">
        <f>SUM(C75,C84,C86,C90,C98,C103,C106,C113,C118,C124,C128,C116)</f>
        <v>4017967.8000000007</v>
      </c>
      <c r="D136" s="100">
        <f>SUM(D75,D84,D86,D90,D98,D103,D106,D113,D118,D124,D128,D116)</f>
        <v>2091938.3</v>
      </c>
      <c r="E136" s="100">
        <f>SUM(E75,E84,E86,E90,E98,E103,E106,E113,E118,E124,E128,E116)</f>
        <v>1417355.3999999997</v>
      </c>
      <c r="F136" s="101">
        <f t="shared" si="9"/>
        <v>35.27542953430337</v>
      </c>
      <c r="G136" s="61">
        <f>IF(D136&gt;0,E136/D136*100,0)</f>
        <v>67.753212415490438</v>
      </c>
    </row>
    <row r="137" spans="1:7" ht="55.2" customHeight="1">
      <c r="A137" s="102" t="s">
        <v>248</v>
      </c>
      <c r="B137" s="103" t="s">
        <v>249</v>
      </c>
      <c r="C137" s="104">
        <f>C72-C136</f>
        <v>-275823.29999999981</v>
      </c>
      <c r="D137" s="104"/>
      <c r="E137" s="104">
        <f>E72-E136</f>
        <v>-124490.59999999986</v>
      </c>
      <c r="F137" s="104"/>
      <c r="G137" s="105"/>
    </row>
    <row r="140" spans="1:7" ht="18">
      <c r="A140" s="141" t="s">
        <v>262</v>
      </c>
      <c r="B140" s="141"/>
      <c r="C140" s="106"/>
      <c r="D140" s="106"/>
      <c r="E140" s="106" t="s">
        <v>261</v>
      </c>
      <c r="F140" s="107"/>
    </row>
    <row r="142" spans="1:7">
      <c r="C142" s="108"/>
      <c r="D142" s="108"/>
      <c r="E142" s="108"/>
    </row>
  </sheetData>
  <sheetProtection selectLockedCells="1" selectUnlockedCells="1"/>
  <autoFilter ref="A5:F137"/>
  <mergeCells count="3">
    <mergeCell ref="A1:G1"/>
    <mergeCell ref="A2:G2"/>
    <mergeCell ref="A140:B140"/>
  </mergeCells>
  <hyperlinks>
    <hyperlink ref="B45" r:id="rId1"/>
  </hyperlinks>
  <pageMargins left="0.59055118110236227" right="0.59055118110236227" top="0" bottom="0" header="0.51181102362204722" footer="0.51181102362204722"/>
  <pageSetup paperSize="9" scale="50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1</cp:lastModifiedBy>
  <cp:lastPrinted>2026-06-10T06:12:57Z</cp:lastPrinted>
  <dcterms:created xsi:type="dcterms:W3CDTF">2024-04-26T11:41:34Z</dcterms:created>
  <dcterms:modified xsi:type="dcterms:W3CDTF">2026-06-10T06:14:00Z</dcterms:modified>
</cp:coreProperties>
</file>